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08" yWindow="1296" windowWidth="20628" windowHeight="922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S5" i="1" l="1"/>
  <c r="T5" i="1"/>
  <c r="U5" i="1"/>
  <c r="V5" i="1"/>
  <c r="W5" i="1"/>
  <c r="S6" i="1"/>
  <c r="T6" i="1"/>
  <c r="U6" i="1"/>
  <c r="V6" i="1"/>
  <c r="W6" i="1"/>
  <c r="S7" i="1"/>
  <c r="T7" i="1"/>
  <c r="U7" i="1"/>
  <c r="V7" i="1"/>
  <c r="W7" i="1"/>
  <c r="S8" i="1"/>
  <c r="T8" i="1"/>
  <c r="U8" i="1"/>
  <c r="V8" i="1"/>
  <c r="W8" i="1"/>
  <c r="S9" i="1"/>
  <c r="T9" i="1"/>
  <c r="U9" i="1"/>
  <c r="V9" i="1"/>
  <c r="W9" i="1"/>
  <c r="S10" i="1"/>
  <c r="T10" i="1"/>
  <c r="U10" i="1"/>
  <c r="V10" i="1"/>
  <c r="W10" i="1"/>
  <c r="S11" i="1"/>
  <c r="T11" i="1"/>
  <c r="U11" i="1"/>
  <c r="V11" i="1"/>
  <c r="W11" i="1"/>
  <c r="S12" i="1"/>
  <c r="T12" i="1"/>
  <c r="U12" i="1"/>
  <c r="V12" i="1"/>
  <c r="W12" i="1"/>
  <c r="S13" i="1"/>
  <c r="T13" i="1"/>
  <c r="U13" i="1"/>
  <c r="V13" i="1"/>
  <c r="W13" i="1"/>
  <c r="S14" i="1"/>
  <c r="T14" i="1"/>
  <c r="U14" i="1"/>
  <c r="V14" i="1"/>
  <c r="W14" i="1"/>
  <c r="S15" i="1"/>
  <c r="T15" i="1"/>
  <c r="U15" i="1"/>
  <c r="V15" i="1"/>
  <c r="W15" i="1"/>
  <c r="S16" i="1"/>
  <c r="T16" i="1"/>
  <c r="U16" i="1"/>
  <c r="V16" i="1"/>
  <c r="W16" i="1"/>
  <c r="S17" i="1"/>
  <c r="T17" i="1"/>
  <c r="U17" i="1"/>
  <c r="V17" i="1"/>
  <c r="W17" i="1"/>
  <c r="S18" i="1"/>
  <c r="T18" i="1"/>
  <c r="U18" i="1"/>
  <c r="V18" i="1"/>
  <c r="W18" i="1"/>
  <c r="S19" i="1"/>
  <c r="T19" i="1"/>
  <c r="U19" i="1"/>
  <c r="V19" i="1"/>
  <c r="W19" i="1"/>
  <c r="S20" i="1"/>
  <c r="T20" i="1"/>
  <c r="U20" i="1"/>
  <c r="V20" i="1"/>
  <c r="W20" i="1"/>
  <c r="S21" i="1"/>
  <c r="T21" i="1"/>
  <c r="U21" i="1"/>
  <c r="V21" i="1"/>
  <c r="W21" i="1"/>
  <c r="S22" i="1"/>
  <c r="T22" i="1"/>
  <c r="U22" i="1"/>
  <c r="V22" i="1"/>
  <c r="W22" i="1"/>
  <c r="S23" i="1"/>
  <c r="T23" i="1"/>
  <c r="U23" i="1"/>
  <c r="V23" i="1"/>
  <c r="W23" i="1"/>
  <c r="S24" i="1"/>
  <c r="T24" i="1"/>
  <c r="U24" i="1"/>
  <c r="V24" i="1"/>
  <c r="W24" i="1"/>
  <c r="S25" i="1"/>
  <c r="T25" i="1"/>
  <c r="U25" i="1"/>
  <c r="V25" i="1"/>
  <c r="W25" i="1"/>
  <c r="S26" i="1"/>
  <c r="T26" i="1"/>
  <c r="U26" i="1"/>
  <c r="V26" i="1"/>
  <c r="W26" i="1"/>
  <c r="S27" i="1"/>
  <c r="T27" i="1"/>
  <c r="U27" i="1"/>
  <c r="V27" i="1"/>
  <c r="W27" i="1"/>
  <c r="S28" i="1"/>
  <c r="T28" i="1"/>
  <c r="U28" i="1"/>
  <c r="V28" i="1"/>
  <c r="W28" i="1"/>
  <c r="S29" i="1"/>
  <c r="T29" i="1"/>
  <c r="U29" i="1"/>
  <c r="V29" i="1"/>
  <c r="W29" i="1"/>
  <c r="S30" i="1"/>
  <c r="T30" i="1"/>
  <c r="U30" i="1"/>
  <c r="V30" i="1"/>
  <c r="W30" i="1"/>
  <c r="S31" i="1"/>
  <c r="T31" i="1"/>
  <c r="U31" i="1"/>
  <c r="V31" i="1"/>
  <c r="W31" i="1"/>
  <c r="S32" i="1"/>
  <c r="T32" i="1"/>
  <c r="U32" i="1"/>
  <c r="V32" i="1"/>
  <c r="W32" i="1"/>
  <c r="S33" i="1"/>
  <c r="T33" i="1"/>
  <c r="U33" i="1"/>
  <c r="V33" i="1"/>
  <c r="W33" i="1"/>
  <c r="S34" i="1"/>
  <c r="T34" i="1"/>
  <c r="U34" i="1"/>
  <c r="V34" i="1"/>
  <c r="W34" i="1"/>
  <c r="S35" i="1"/>
  <c r="T35" i="1"/>
  <c r="U35" i="1"/>
  <c r="V35" i="1"/>
  <c r="W35" i="1"/>
  <c r="S36" i="1"/>
  <c r="T36" i="1"/>
  <c r="U36" i="1"/>
  <c r="V36" i="1"/>
  <c r="W36" i="1"/>
  <c r="S37" i="1"/>
  <c r="T37" i="1"/>
  <c r="U37" i="1"/>
  <c r="V37" i="1"/>
  <c r="W37" i="1"/>
  <c r="S38" i="1"/>
  <c r="T38" i="1"/>
  <c r="U38" i="1"/>
  <c r="V38" i="1"/>
  <c r="W38" i="1"/>
  <c r="S39" i="1"/>
  <c r="T39" i="1"/>
  <c r="U39" i="1"/>
  <c r="V39" i="1"/>
  <c r="W39" i="1"/>
  <c r="S40" i="1"/>
  <c r="T40" i="1"/>
  <c r="U40" i="1"/>
  <c r="V40" i="1"/>
  <c r="W40" i="1"/>
  <c r="S41" i="1"/>
  <c r="T41" i="1"/>
  <c r="U41" i="1"/>
  <c r="V41" i="1"/>
  <c r="W41" i="1"/>
  <c r="S42" i="1"/>
  <c r="T42" i="1"/>
  <c r="U42" i="1"/>
  <c r="V42" i="1"/>
  <c r="W42" i="1"/>
  <c r="S43" i="1"/>
  <c r="T43" i="1"/>
  <c r="U43" i="1"/>
  <c r="V43" i="1"/>
  <c r="W43" i="1"/>
  <c r="S44" i="1"/>
  <c r="T44" i="1"/>
  <c r="U44" i="1"/>
  <c r="V44" i="1"/>
  <c r="W44" i="1"/>
  <c r="S45" i="1"/>
  <c r="T45" i="1"/>
  <c r="U45" i="1"/>
  <c r="V45" i="1"/>
  <c r="W45" i="1"/>
  <c r="S46" i="1"/>
  <c r="T46" i="1"/>
  <c r="U46" i="1"/>
  <c r="V46" i="1"/>
  <c r="W46" i="1"/>
  <c r="S47" i="1"/>
  <c r="T47" i="1"/>
  <c r="U47" i="1"/>
  <c r="V47" i="1"/>
  <c r="W47" i="1"/>
  <c r="S48" i="1"/>
  <c r="T48" i="1"/>
  <c r="U48" i="1"/>
  <c r="V48" i="1"/>
  <c r="W48" i="1"/>
  <c r="S49" i="1"/>
  <c r="T49" i="1"/>
  <c r="U49" i="1"/>
  <c r="V49" i="1"/>
  <c r="W49" i="1"/>
  <c r="S50" i="1"/>
  <c r="T50" i="1"/>
  <c r="U50" i="1"/>
  <c r="V50" i="1"/>
  <c r="W50" i="1"/>
  <c r="S51" i="1"/>
  <c r="T51" i="1"/>
  <c r="U51" i="1"/>
  <c r="V51" i="1"/>
  <c r="W51" i="1"/>
  <c r="S52" i="1"/>
  <c r="T52" i="1"/>
  <c r="U52" i="1"/>
  <c r="V52" i="1"/>
  <c r="W52" i="1"/>
  <c r="S53" i="1"/>
  <c r="T53" i="1"/>
  <c r="U53" i="1"/>
  <c r="V53" i="1"/>
  <c r="W53" i="1"/>
  <c r="S54" i="1"/>
  <c r="T54" i="1"/>
  <c r="U54" i="1"/>
  <c r="V54" i="1"/>
  <c r="W54" i="1"/>
  <c r="S55" i="1"/>
  <c r="T55" i="1"/>
  <c r="U55" i="1"/>
  <c r="V55" i="1"/>
  <c r="W55" i="1"/>
  <c r="S56" i="1"/>
  <c r="T56" i="1"/>
  <c r="U56" i="1"/>
  <c r="V56" i="1"/>
  <c r="W56" i="1"/>
  <c r="S57" i="1"/>
  <c r="T57" i="1"/>
  <c r="U57" i="1"/>
  <c r="V57" i="1"/>
  <c r="W57" i="1"/>
  <c r="S58" i="1"/>
  <c r="T58" i="1"/>
  <c r="U58" i="1"/>
  <c r="V58" i="1"/>
  <c r="W58" i="1"/>
  <c r="S59" i="1"/>
  <c r="T59" i="1"/>
  <c r="U59" i="1"/>
  <c r="V59" i="1"/>
  <c r="W59" i="1"/>
  <c r="S60" i="1"/>
  <c r="T60" i="1"/>
  <c r="U60" i="1"/>
  <c r="V60" i="1"/>
  <c r="W60" i="1"/>
  <c r="S61" i="1"/>
  <c r="T61" i="1"/>
  <c r="U61" i="1"/>
  <c r="V61" i="1"/>
  <c r="W61" i="1"/>
  <c r="S62" i="1"/>
  <c r="T62" i="1"/>
  <c r="U62" i="1"/>
  <c r="V62" i="1"/>
  <c r="W62" i="1"/>
  <c r="S63" i="1"/>
  <c r="T63" i="1"/>
  <c r="U63" i="1"/>
  <c r="V63" i="1"/>
  <c r="W63" i="1"/>
  <c r="S64" i="1"/>
  <c r="T64" i="1"/>
  <c r="U64" i="1"/>
  <c r="V64" i="1"/>
  <c r="W64" i="1"/>
  <c r="S65" i="1"/>
  <c r="T65" i="1"/>
  <c r="U65" i="1"/>
  <c r="V65" i="1"/>
  <c r="W65" i="1"/>
  <c r="S66" i="1"/>
  <c r="T66" i="1"/>
  <c r="U66" i="1"/>
  <c r="V66" i="1"/>
  <c r="W66" i="1"/>
  <c r="S67" i="1"/>
  <c r="T67" i="1"/>
  <c r="U67" i="1"/>
  <c r="V67" i="1"/>
  <c r="W67" i="1"/>
  <c r="S68" i="1"/>
  <c r="T68" i="1"/>
  <c r="U68" i="1"/>
  <c r="V68" i="1"/>
  <c r="W68" i="1"/>
  <c r="S69" i="1"/>
  <c r="T69" i="1"/>
  <c r="U69" i="1"/>
  <c r="V69" i="1"/>
  <c r="W69" i="1"/>
  <c r="S70" i="1"/>
  <c r="T70" i="1"/>
  <c r="U70" i="1"/>
  <c r="V70" i="1"/>
  <c r="W70" i="1"/>
  <c r="S71" i="1"/>
  <c r="T71" i="1"/>
  <c r="U71" i="1"/>
  <c r="V71" i="1"/>
  <c r="W71" i="1"/>
  <c r="S72" i="1"/>
  <c r="T72" i="1"/>
  <c r="U72" i="1"/>
  <c r="V72" i="1"/>
  <c r="W72" i="1"/>
  <c r="S73" i="1"/>
  <c r="T73" i="1"/>
  <c r="U73" i="1"/>
  <c r="V73" i="1"/>
  <c r="W73" i="1"/>
  <c r="S74" i="1"/>
  <c r="T74" i="1"/>
  <c r="U74" i="1"/>
  <c r="V74" i="1"/>
  <c r="W74" i="1"/>
  <c r="S75" i="1"/>
  <c r="T75" i="1"/>
  <c r="U75" i="1"/>
  <c r="V75" i="1"/>
  <c r="W75" i="1"/>
  <c r="S76" i="1"/>
  <c r="T76" i="1"/>
  <c r="U76" i="1"/>
  <c r="V76" i="1"/>
  <c r="W76" i="1"/>
  <c r="S77" i="1"/>
  <c r="T77" i="1"/>
  <c r="U77" i="1"/>
  <c r="V77" i="1"/>
  <c r="W77" i="1"/>
  <c r="S78" i="1"/>
  <c r="T78" i="1"/>
  <c r="U78" i="1"/>
  <c r="V78" i="1"/>
  <c r="W78" i="1"/>
  <c r="S79" i="1"/>
  <c r="T79" i="1"/>
  <c r="U79" i="1"/>
  <c r="V79" i="1"/>
  <c r="W79" i="1"/>
  <c r="S80" i="1"/>
  <c r="T80" i="1"/>
  <c r="U80" i="1"/>
  <c r="V80" i="1"/>
  <c r="W80" i="1"/>
  <c r="S81" i="1"/>
  <c r="T81" i="1"/>
  <c r="U81" i="1"/>
  <c r="V81" i="1"/>
  <c r="W81" i="1"/>
  <c r="S82" i="1"/>
  <c r="T82" i="1"/>
  <c r="U82" i="1"/>
  <c r="V82" i="1"/>
  <c r="W82" i="1"/>
  <c r="S83" i="1"/>
  <c r="T83" i="1"/>
  <c r="U83" i="1"/>
  <c r="V83" i="1"/>
  <c r="W83" i="1"/>
  <c r="S84" i="1"/>
  <c r="T84" i="1"/>
  <c r="U84" i="1"/>
  <c r="V84" i="1"/>
  <c r="W84" i="1"/>
  <c r="S85" i="1"/>
  <c r="T85" i="1"/>
  <c r="U85" i="1"/>
  <c r="V85" i="1"/>
  <c r="W85" i="1"/>
  <c r="S86" i="1"/>
  <c r="T86" i="1"/>
  <c r="U86" i="1"/>
  <c r="V86" i="1"/>
  <c r="W86" i="1"/>
  <c r="S87" i="1"/>
  <c r="T87" i="1"/>
  <c r="U87" i="1"/>
  <c r="V87" i="1"/>
  <c r="W87" i="1"/>
  <c r="S88" i="1"/>
  <c r="T88" i="1"/>
  <c r="U88" i="1"/>
  <c r="V88" i="1"/>
  <c r="W88" i="1"/>
  <c r="S89" i="1"/>
  <c r="T89" i="1"/>
  <c r="U89" i="1"/>
  <c r="V89" i="1"/>
  <c r="W89" i="1"/>
  <c r="S90" i="1"/>
  <c r="T90" i="1"/>
  <c r="U90" i="1"/>
  <c r="V90" i="1"/>
  <c r="W90" i="1"/>
  <c r="S91" i="1"/>
  <c r="T91" i="1"/>
  <c r="U91" i="1"/>
  <c r="V91" i="1"/>
  <c r="W91" i="1"/>
  <c r="S92" i="1"/>
  <c r="T92" i="1"/>
  <c r="U92" i="1"/>
  <c r="V92" i="1"/>
  <c r="W92" i="1"/>
  <c r="S93" i="1"/>
  <c r="T93" i="1"/>
  <c r="U93" i="1"/>
  <c r="V93" i="1"/>
  <c r="W93" i="1"/>
  <c r="S94" i="1"/>
  <c r="T94" i="1"/>
  <c r="U94" i="1"/>
  <c r="V94" i="1"/>
  <c r="W94" i="1"/>
  <c r="S95" i="1"/>
  <c r="T95" i="1"/>
  <c r="U95" i="1"/>
  <c r="V95" i="1"/>
  <c r="W95" i="1"/>
  <c r="S96" i="1"/>
  <c r="T96" i="1"/>
  <c r="U96" i="1"/>
  <c r="V96" i="1"/>
  <c r="W96" i="1"/>
  <c r="S97" i="1"/>
  <c r="T97" i="1"/>
  <c r="U97" i="1"/>
  <c r="V97" i="1"/>
  <c r="W97" i="1"/>
  <c r="S98" i="1"/>
  <c r="T98" i="1"/>
  <c r="U98" i="1"/>
  <c r="V98" i="1"/>
  <c r="W98" i="1"/>
  <c r="S99" i="1"/>
  <c r="T99" i="1"/>
  <c r="U99" i="1"/>
  <c r="V99" i="1"/>
  <c r="W99" i="1"/>
  <c r="S100" i="1"/>
  <c r="T100" i="1"/>
  <c r="U100" i="1"/>
  <c r="V100" i="1"/>
  <c r="W100" i="1"/>
  <c r="S101" i="1"/>
  <c r="T101" i="1"/>
  <c r="U101" i="1"/>
  <c r="V101" i="1"/>
  <c r="W101" i="1"/>
  <c r="S102" i="1"/>
  <c r="T102" i="1"/>
  <c r="U102" i="1"/>
  <c r="V102" i="1"/>
  <c r="W102" i="1"/>
  <c r="S103" i="1"/>
  <c r="T103" i="1"/>
  <c r="U103" i="1"/>
  <c r="V103" i="1"/>
  <c r="W103" i="1"/>
  <c r="S104" i="1"/>
  <c r="T104" i="1"/>
  <c r="U104" i="1"/>
  <c r="V104" i="1"/>
  <c r="W104" i="1"/>
  <c r="S105" i="1"/>
  <c r="T105" i="1"/>
  <c r="U105" i="1"/>
  <c r="V105" i="1"/>
  <c r="W105" i="1"/>
  <c r="S106" i="1"/>
  <c r="T106" i="1"/>
  <c r="U106" i="1"/>
  <c r="V106" i="1"/>
  <c r="W106" i="1"/>
  <c r="S107" i="1"/>
  <c r="T107" i="1"/>
  <c r="U107" i="1"/>
  <c r="V107" i="1"/>
  <c r="W107" i="1"/>
  <c r="S108" i="1"/>
  <c r="T108" i="1"/>
  <c r="U108" i="1"/>
  <c r="V108" i="1"/>
  <c r="W108" i="1"/>
  <c r="S109" i="1"/>
  <c r="T109" i="1"/>
  <c r="U109" i="1"/>
  <c r="V109" i="1"/>
  <c r="W109" i="1"/>
  <c r="S110" i="1"/>
  <c r="T110" i="1"/>
  <c r="U110" i="1"/>
  <c r="V110" i="1"/>
  <c r="W110" i="1"/>
  <c r="S111" i="1"/>
  <c r="T111" i="1"/>
  <c r="U111" i="1"/>
  <c r="V111" i="1"/>
  <c r="W111" i="1"/>
  <c r="S112" i="1"/>
  <c r="T112" i="1"/>
  <c r="U112" i="1"/>
  <c r="V112" i="1"/>
  <c r="W112" i="1"/>
  <c r="S113" i="1"/>
  <c r="T113" i="1"/>
  <c r="U113" i="1"/>
  <c r="V113" i="1"/>
  <c r="W113" i="1"/>
  <c r="S114" i="1"/>
  <c r="T114" i="1"/>
  <c r="U114" i="1"/>
  <c r="V114" i="1"/>
  <c r="W114" i="1"/>
  <c r="S115" i="1"/>
  <c r="T115" i="1"/>
  <c r="U115" i="1"/>
  <c r="V115" i="1"/>
  <c r="W115" i="1"/>
  <c r="S116" i="1"/>
  <c r="T116" i="1"/>
  <c r="U116" i="1"/>
  <c r="V116" i="1"/>
  <c r="W116" i="1"/>
  <c r="S117" i="1"/>
  <c r="T117" i="1"/>
  <c r="U117" i="1"/>
  <c r="V117" i="1"/>
  <c r="W117" i="1"/>
  <c r="S118" i="1"/>
  <c r="T118" i="1"/>
  <c r="U118" i="1"/>
  <c r="V118" i="1"/>
  <c r="W118" i="1"/>
  <c r="S119" i="1"/>
  <c r="T119" i="1"/>
  <c r="U119" i="1"/>
  <c r="V119" i="1"/>
  <c r="W119" i="1"/>
  <c r="S120" i="1"/>
  <c r="T120" i="1"/>
  <c r="U120" i="1"/>
  <c r="V120" i="1"/>
  <c r="W120" i="1"/>
  <c r="S121" i="1"/>
  <c r="T121" i="1"/>
  <c r="U121" i="1"/>
  <c r="V121" i="1"/>
  <c r="W121" i="1"/>
  <c r="S122" i="1"/>
  <c r="T122" i="1"/>
  <c r="U122" i="1"/>
  <c r="V122" i="1"/>
  <c r="W122" i="1"/>
  <c r="S123" i="1"/>
  <c r="T123" i="1"/>
  <c r="U123" i="1"/>
  <c r="V123" i="1"/>
  <c r="W123" i="1"/>
  <c r="S124" i="1"/>
  <c r="T124" i="1"/>
  <c r="U124" i="1"/>
  <c r="V124" i="1"/>
  <c r="W124" i="1"/>
  <c r="S125" i="1"/>
  <c r="T125" i="1"/>
  <c r="U125" i="1"/>
  <c r="V125" i="1"/>
  <c r="W125" i="1"/>
  <c r="S126" i="1"/>
  <c r="T126" i="1"/>
  <c r="U126" i="1"/>
  <c r="V126" i="1"/>
  <c r="W126" i="1"/>
  <c r="S127" i="1"/>
  <c r="T127" i="1"/>
  <c r="U127" i="1"/>
  <c r="V127" i="1"/>
  <c r="W127" i="1"/>
  <c r="S128" i="1"/>
  <c r="T128" i="1"/>
  <c r="U128" i="1"/>
  <c r="V128" i="1"/>
  <c r="W128" i="1"/>
  <c r="S129" i="1"/>
  <c r="T129" i="1"/>
  <c r="U129" i="1"/>
  <c r="V129" i="1"/>
  <c r="W129" i="1"/>
  <c r="S130" i="1"/>
  <c r="T130" i="1"/>
  <c r="U130" i="1"/>
  <c r="V130" i="1"/>
  <c r="W130" i="1"/>
  <c r="S131" i="1"/>
  <c r="T131" i="1"/>
  <c r="U131" i="1"/>
  <c r="V131" i="1"/>
  <c r="W131" i="1"/>
  <c r="S132" i="1"/>
  <c r="T132" i="1"/>
  <c r="U132" i="1"/>
  <c r="V132" i="1"/>
  <c r="W132" i="1"/>
  <c r="S133" i="1"/>
  <c r="T133" i="1"/>
  <c r="U133" i="1"/>
  <c r="V133" i="1"/>
  <c r="W133" i="1"/>
  <c r="S134" i="1"/>
  <c r="T134" i="1"/>
  <c r="U134" i="1"/>
  <c r="V134" i="1"/>
  <c r="W134" i="1"/>
  <c r="S135" i="1"/>
  <c r="T135" i="1"/>
  <c r="U135" i="1"/>
  <c r="V135" i="1"/>
  <c r="W135" i="1"/>
  <c r="S136" i="1"/>
  <c r="T136" i="1"/>
  <c r="U136" i="1"/>
  <c r="V136" i="1"/>
  <c r="W136" i="1"/>
  <c r="S137" i="1"/>
  <c r="T137" i="1"/>
  <c r="U137" i="1"/>
  <c r="V137" i="1"/>
  <c r="W137" i="1"/>
  <c r="S138" i="1"/>
  <c r="T138" i="1"/>
  <c r="U138" i="1"/>
  <c r="V138" i="1"/>
  <c r="W138" i="1"/>
  <c r="S139" i="1"/>
  <c r="T139" i="1"/>
  <c r="U139" i="1"/>
  <c r="V139" i="1"/>
  <c r="W139" i="1"/>
  <c r="S140" i="1"/>
  <c r="T140" i="1"/>
  <c r="U140" i="1"/>
  <c r="V140" i="1"/>
  <c r="W140" i="1"/>
  <c r="S141" i="1"/>
  <c r="T141" i="1"/>
  <c r="U141" i="1"/>
  <c r="V141" i="1"/>
  <c r="W141" i="1"/>
  <c r="S142" i="1"/>
  <c r="T142" i="1"/>
  <c r="U142" i="1"/>
  <c r="V142" i="1"/>
  <c r="W142" i="1"/>
  <c r="S143" i="1"/>
  <c r="T143" i="1"/>
  <c r="U143" i="1"/>
  <c r="V143" i="1"/>
  <c r="W143" i="1"/>
  <c r="S144" i="1"/>
  <c r="T144" i="1"/>
  <c r="U144" i="1"/>
  <c r="V144" i="1"/>
  <c r="W144" i="1"/>
  <c r="S145" i="1"/>
  <c r="T145" i="1"/>
  <c r="U145" i="1"/>
  <c r="V145" i="1"/>
  <c r="W145" i="1"/>
  <c r="S146" i="1"/>
  <c r="T146" i="1"/>
  <c r="U146" i="1"/>
  <c r="V146" i="1"/>
  <c r="W146" i="1"/>
  <c r="S147" i="1"/>
  <c r="T147" i="1"/>
  <c r="U147" i="1"/>
  <c r="V147" i="1"/>
  <c r="W147" i="1"/>
  <c r="S148" i="1"/>
  <c r="T148" i="1"/>
  <c r="U148" i="1"/>
  <c r="V148" i="1"/>
  <c r="W148" i="1"/>
  <c r="S149" i="1"/>
  <c r="T149" i="1"/>
  <c r="U149" i="1"/>
  <c r="V149" i="1"/>
  <c r="W149" i="1"/>
  <c r="S150" i="1"/>
  <c r="T150" i="1"/>
  <c r="U150" i="1"/>
  <c r="V150" i="1"/>
  <c r="W150" i="1"/>
  <c r="S151" i="1"/>
  <c r="T151" i="1"/>
  <c r="U151" i="1"/>
  <c r="V151" i="1"/>
  <c r="W151" i="1"/>
  <c r="S152" i="1"/>
  <c r="T152" i="1"/>
  <c r="U152" i="1"/>
  <c r="V152" i="1"/>
  <c r="W152" i="1"/>
  <c r="S153" i="1"/>
  <c r="T153" i="1"/>
  <c r="U153" i="1"/>
  <c r="V153" i="1"/>
  <c r="W153" i="1"/>
  <c r="S154" i="1"/>
  <c r="T154" i="1"/>
  <c r="U154" i="1"/>
  <c r="V154" i="1"/>
  <c r="W154" i="1"/>
  <c r="S155" i="1"/>
  <c r="T155" i="1"/>
  <c r="U155" i="1"/>
  <c r="V155" i="1"/>
  <c r="W155" i="1"/>
  <c r="S156" i="1"/>
  <c r="T156" i="1"/>
  <c r="U156" i="1"/>
  <c r="V156" i="1"/>
  <c r="W156" i="1"/>
  <c r="S157" i="1"/>
  <c r="T157" i="1"/>
  <c r="U157" i="1"/>
  <c r="V157" i="1"/>
  <c r="W157" i="1"/>
  <c r="S158" i="1"/>
  <c r="T158" i="1"/>
  <c r="U158" i="1"/>
  <c r="V158" i="1"/>
  <c r="W158" i="1"/>
  <c r="S159" i="1"/>
  <c r="T159" i="1"/>
  <c r="U159" i="1"/>
  <c r="V159" i="1"/>
  <c r="W159" i="1"/>
  <c r="S160" i="1"/>
  <c r="T160" i="1"/>
  <c r="U160" i="1"/>
  <c r="V160" i="1"/>
  <c r="W160" i="1"/>
  <c r="S161" i="1"/>
  <c r="T161" i="1"/>
  <c r="U161" i="1"/>
  <c r="V161" i="1"/>
  <c r="W161" i="1"/>
  <c r="S162" i="1"/>
  <c r="T162" i="1"/>
  <c r="U162" i="1"/>
  <c r="V162" i="1"/>
  <c r="W162" i="1"/>
  <c r="S163" i="1"/>
  <c r="T163" i="1"/>
  <c r="U163" i="1"/>
  <c r="V163" i="1"/>
  <c r="W163" i="1"/>
  <c r="S164" i="1"/>
  <c r="T164" i="1"/>
  <c r="U164" i="1"/>
  <c r="V164" i="1"/>
  <c r="W164" i="1"/>
  <c r="S165" i="1"/>
  <c r="T165" i="1"/>
  <c r="U165" i="1"/>
  <c r="V165" i="1"/>
  <c r="W165" i="1"/>
  <c r="S166" i="1"/>
  <c r="T166" i="1"/>
  <c r="U166" i="1"/>
  <c r="V166" i="1"/>
  <c r="W166" i="1"/>
  <c r="S167" i="1"/>
  <c r="T167" i="1"/>
  <c r="U167" i="1"/>
  <c r="V167" i="1"/>
  <c r="W167" i="1"/>
  <c r="S168" i="1"/>
  <c r="T168" i="1"/>
  <c r="U168" i="1"/>
  <c r="V168" i="1"/>
  <c r="W168" i="1"/>
  <c r="S169" i="1"/>
  <c r="T169" i="1"/>
  <c r="U169" i="1"/>
  <c r="V169" i="1"/>
  <c r="W169" i="1"/>
  <c r="S170" i="1"/>
  <c r="T170" i="1"/>
  <c r="U170" i="1"/>
  <c r="V170" i="1"/>
  <c r="W170" i="1"/>
  <c r="S171" i="1"/>
  <c r="T171" i="1"/>
  <c r="U171" i="1"/>
  <c r="V171" i="1"/>
  <c r="W171" i="1"/>
  <c r="S172" i="1"/>
  <c r="T172" i="1"/>
  <c r="U172" i="1"/>
  <c r="V172" i="1"/>
  <c r="W172" i="1"/>
  <c r="S173" i="1"/>
  <c r="T173" i="1"/>
  <c r="U173" i="1"/>
  <c r="V173" i="1"/>
  <c r="W173" i="1"/>
  <c r="S174" i="1"/>
  <c r="T174" i="1"/>
  <c r="U174" i="1"/>
  <c r="V174" i="1"/>
  <c r="W174" i="1"/>
  <c r="S175" i="1"/>
  <c r="T175" i="1"/>
  <c r="U175" i="1"/>
  <c r="V175" i="1"/>
  <c r="W175" i="1"/>
  <c r="S176" i="1"/>
  <c r="T176" i="1"/>
  <c r="U176" i="1"/>
  <c r="V176" i="1"/>
  <c r="W176" i="1"/>
  <c r="S177" i="1"/>
  <c r="T177" i="1"/>
  <c r="U177" i="1"/>
  <c r="V177" i="1"/>
  <c r="W177" i="1"/>
  <c r="S178" i="1"/>
  <c r="T178" i="1"/>
  <c r="U178" i="1"/>
  <c r="V178" i="1"/>
  <c r="W178" i="1"/>
  <c r="S179" i="1"/>
  <c r="T179" i="1"/>
  <c r="U179" i="1"/>
  <c r="V179" i="1"/>
  <c r="W179" i="1"/>
  <c r="S180" i="1"/>
  <c r="T180" i="1"/>
  <c r="U180" i="1"/>
  <c r="V180" i="1"/>
  <c r="W180" i="1"/>
  <c r="S181" i="1"/>
  <c r="T181" i="1"/>
  <c r="U181" i="1"/>
  <c r="V181" i="1"/>
  <c r="W181" i="1"/>
  <c r="S182" i="1"/>
  <c r="T182" i="1"/>
  <c r="U182" i="1"/>
  <c r="V182" i="1"/>
  <c r="W182" i="1"/>
  <c r="S183" i="1"/>
  <c r="T183" i="1"/>
  <c r="U183" i="1"/>
  <c r="V183" i="1"/>
  <c r="W183" i="1"/>
  <c r="S184" i="1"/>
  <c r="T184" i="1"/>
  <c r="U184" i="1"/>
  <c r="V184" i="1"/>
  <c r="W184" i="1"/>
  <c r="S185" i="1"/>
  <c r="T185" i="1"/>
  <c r="U185" i="1"/>
  <c r="V185" i="1"/>
  <c r="W185" i="1"/>
  <c r="S186" i="1"/>
  <c r="T186" i="1"/>
  <c r="U186" i="1"/>
  <c r="V186" i="1"/>
  <c r="W186" i="1"/>
  <c r="S187" i="1"/>
  <c r="T187" i="1"/>
  <c r="U187" i="1"/>
  <c r="V187" i="1"/>
  <c r="W187" i="1"/>
  <c r="S188" i="1"/>
  <c r="T188" i="1"/>
  <c r="U188" i="1"/>
  <c r="V188" i="1"/>
  <c r="W188" i="1"/>
  <c r="S189" i="1"/>
  <c r="T189" i="1"/>
  <c r="U189" i="1"/>
  <c r="V189" i="1"/>
  <c r="W189" i="1"/>
  <c r="S190" i="1"/>
  <c r="T190" i="1"/>
  <c r="U190" i="1"/>
  <c r="V190" i="1"/>
  <c r="W190" i="1"/>
  <c r="S191" i="1"/>
  <c r="T191" i="1"/>
  <c r="U191" i="1"/>
  <c r="V191" i="1"/>
  <c r="W191" i="1"/>
  <c r="S192" i="1"/>
  <c r="T192" i="1"/>
  <c r="U192" i="1"/>
  <c r="V192" i="1"/>
  <c r="W192" i="1"/>
  <c r="S193" i="1"/>
  <c r="T193" i="1"/>
  <c r="U193" i="1"/>
  <c r="V193" i="1"/>
  <c r="W193" i="1"/>
  <c r="S194" i="1"/>
  <c r="T194" i="1"/>
  <c r="U194" i="1"/>
  <c r="V194" i="1"/>
  <c r="W194" i="1"/>
  <c r="S195" i="1"/>
  <c r="T195" i="1"/>
  <c r="U195" i="1"/>
  <c r="V195" i="1"/>
  <c r="W195" i="1"/>
  <c r="S196" i="1"/>
  <c r="T196" i="1"/>
  <c r="U196" i="1"/>
  <c r="V196" i="1"/>
  <c r="W196" i="1"/>
  <c r="S197" i="1"/>
  <c r="T197" i="1"/>
  <c r="U197" i="1"/>
  <c r="V197" i="1"/>
  <c r="W197" i="1"/>
  <c r="S198" i="1"/>
  <c r="T198" i="1"/>
  <c r="U198" i="1"/>
  <c r="V198" i="1"/>
  <c r="W198" i="1"/>
  <c r="S199" i="1"/>
  <c r="T199" i="1"/>
  <c r="U199" i="1"/>
  <c r="V199" i="1"/>
  <c r="W199" i="1"/>
  <c r="S200" i="1"/>
  <c r="T200" i="1"/>
  <c r="U200" i="1"/>
  <c r="V200" i="1"/>
  <c r="W200" i="1"/>
  <c r="S201" i="1"/>
  <c r="T201" i="1"/>
  <c r="U201" i="1"/>
  <c r="V201" i="1"/>
  <c r="W201" i="1"/>
  <c r="S202" i="1"/>
  <c r="T202" i="1"/>
  <c r="U202" i="1"/>
  <c r="V202" i="1"/>
  <c r="W202" i="1"/>
  <c r="S203" i="1"/>
  <c r="T203" i="1"/>
  <c r="U203" i="1"/>
  <c r="V203" i="1"/>
  <c r="W203" i="1"/>
  <c r="S204" i="1"/>
  <c r="T204" i="1"/>
  <c r="U204" i="1"/>
  <c r="V204" i="1"/>
  <c r="W204" i="1"/>
  <c r="S205" i="1"/>
  <c r="T205" i="1"/>
  <c r="U205" i="1"/>
  <c r="V205" i="1"/>
  <c r="W205" i="1"/>
  <c r="S206" i="1"/>
  <c r="T206" i="1"/>
  <c r="U206" i="1"/>
  <c r="V206" i="1"/>
  <c r="W206" i="1"/>
  <c r="S207" i="1"/>
  <c r="T207" i="1"/>
  <c r="U207" i="1"/>
  <c r="V207" i="1"/>
  <c r="W207" i="1"/>
  <c r="S208" i="1"/>
  <c r="T208" i="1"/>
  <c r="U208" i="1"/>
  <c r="V208" i="1"/>
  <c r="W208" i="1"/>
  <c r="S209" i="1"/>
  <c r="T209" i="1"/>
  <c r="U209" i="1"/>
  <c r="V209" i="1"/>
  <c r="W209" i="1"/>
  <c r="S210" i="1"/>
  <c r="T210" i="1"/>
  <c r="U210" i="1"/>
  <c r="V210" i="1"/>
  <c r="W210" i="1"/>
  <c r="S211" i="1"/>
  <c r="T211" i="1"/>
  <c r="U211" i="1"/>
  <c r="V211" i="1"/>
  <c r="W211" i="1"/>
  <c r="S212" i="1"/>
  <c r="T212" i="1"/>
  <c r="U212" i="1"/>
  <c r="V212" i="1"/>
  <c r="W212" i="1"/>
  <c r="S213" i="1"/>
  <c r="T213" i="1"/>
  <c r="U213" i="1"/>
  <c r="V213" i="1"/>
  <c r="W213" i="1"/>
  <c r="S214" i="1"/>
  <c r="T214" i="1"/>
  <c r="U214" i="1"/>
  <c r="V214" i="1"/>
  <c r="W214" i="1"/>
  <c r="S215" i="1"/>
  <c r="T215" i="1"/>
  <c r="U215" i="1"/>
  <c r="V215" i="1"/>
  <c r="W215" i="1"/>
  <c r="S216" i="1"/>
  <c r="T216" i="1"/>
  <c r="U216" i="1"/>
  <c r="V216" i="1"/>
  <c r="W216" i="1"/>
  <c r="S217" i="1"/>
  <c r="T217" i="1"/>
  <c r="U217" i="1"/>
  <c r="V217" i="1"/>
  <c r="W217" i="1"/>
  <c r="S218" i="1"/>
  <c r="T218" i="1"/>
  <c r="U218" i="1"/>
  <c r="V218" i="1"/>
  <c r="W218" i="1"/>
  <c r="S219" i="1"/>
  <c r="T219" i="1"/>
  <c r="U219" i="1"/>
  <c r="V219" i="1"/>
  <c r="W219" i="1"/>
  <c r="S220" i="1"/>
  <c r="T220" i="1"/>
  <c r="U220" i="1"/>
  <c r="V220" i="1"/>
  <c r="W220" i="1"/>
  <c r="S221" i="1"/>
  <c r="T221" i="1"/>
  <c r="U221" i="1"/>
  <c r="V221" i="1"/>
  <c r="W221" i="1"/>
  <c r="S222" i="1"/>
  <c r="T222" i="1"/>
  <c r="U222" i="1"/>
  <c r="V222" i="1"/>
  <c r="W222" i="1"/>
  <c r="S223" i="1"/>
  <c r="T223" i="1"/>
  <c r="U223" i="1"/>
  <c r="V223" i="1"/>
  <c r="W223" i="1"/>
  <c r="S224" i="1"/>
  <c r="T224" i="1"/>
  <c r="U224" i="1"/>
  <c r="V224" i="1"/>
  <c r="W224" i="1"/>
  <c r="S225" i="1"/>
  <c r="T225" i="1"/>
  <c r="U225" i="1"/>
  <c r="V225" i="1"/>
  <c r="W225" i="1"/>
  <c r="S226" i="1"/>
  <c r="T226" i="1"/>
  <c r="U226" i="1"/>
  <c r="V226" i="1"/>
  <c r="W226" i="1"/>
  <c r="S227" i="1"/>
  <c r="T227" i="1"/>
  <c r="U227" i="1"/>
  <c r="V227" i="1"/>
  <c r="W227" i="1"/>
  <c r="S228" i="1"/>
  <c r="T228" i="1"/>
  <c r="U228" i="1"/>
  <c r="V228" i="1"/>
  <c r="W228" i="1"/>
  <c r="S229" i="1"/>
  <c r="T229" i="1"/>
  <c r="U229" i="1"/>
  <c r="V229" i="1"/>
  <c r="W229" i="1"/>
  <c r="S230" i="1"/>
  <c r="T230" i="1"/>
  <c r="U230" i="1"/>
  <c r="V230" i="1"/>
  <c r="W230" i="1"/>
  <c r="S231" i="1"/>
  <c r="T231" i="1"/>
  <c r="U231" i="1"/>
  <c r="V231" i="1"/>
  <c r="W231" i="1"/>
  <c r="S232" i="1"/>
  <c r="T232" i="1"/>
  <c r="U232" i="1"/>
  <c r="V232" i="1"/>
  <c r="W232" i="1"/>
  <c r="S233" i="1"/>
  <c r="T233" i="1"/>
  <c r="U233" i="1"/>
  <c r="V233" i="1"/>
  <c r="W233" i="1"/>
  <c r="S234" i="1"/>
  <c r="T234" i="1"/>
  <c r="U234" i="1"/>
  <c r="V234" i="1"/>
  <c r="W234" i="1"/>
  <c r="S235" i="1"/>
  <c r="T235" i="1"/>
  <c r="U235" i="1"/>
  <c r="V235" i="1"/>
  <c r="W235" i="1"/>
  <c r="S236" i="1"/>
  <c r="T236" i="1"/>
  <c r="U236" i="1"/>
  <c r="V236" i="1"/>
  <c r="W236" i="1"/>
  <c r="S237" i="1"/>
  <c r="T237" i="1"/>
  <c r="U237" i="1"/>
  <c r="V237" i="1"/>
  <c r="W237" i="1"/>
  <c r="S238" i="1"/>
  <c r="T238" i="1"/>
  <c r="U238" i="1"/>
  <c r="V238" i="1"/>
  <c r="W238" i="1"/>
  <c r="S239" i="1"/>
  <c r="T239" i="1"/>
  <c r="U239" i="1"/>
  <c r="V239" i="1"/>
  <c r="W239" i="1"/>
  <c r="S240" i="1"/>
  <c r="T240" i="1"/>
  <c r="U240" i="1"/>
  <c r="V240" i="1"/>
  <c r="W240" i="1"/>
  <c r="S241" i="1"/>
  <c r="T241" i="1"/>
  <c r="U241" i="1"/>
  <c r="V241" i="1"/>
  <c r="W241" i="1"/>
  <c r="S242" i="1"/>
  <c r="T242" i="1"/>
  <c r="U242" i="1"/>
  <c r="V242" i="1"/>
  <c r="W242" i="1"/>
  <c r="S243" i="1"/>
  <c r="T243" i="1"/>
  <c r="U243" i="1"/>
  <c r="V243" i="1"/>
  <c r="W243" i="1"/>
  <c r="S244" i="1"/>
  <c r="T244" i="1"/>
  <c r="U244" i="1"/>
  <c r="V244" i="1"/>
  <c r="W244" i="1"/>
  <c r="S245" i="1"/>
  <c r="T245" i="1"/>
  <c r="U245" i="1"/>
  <c r="V245" i="1"/>
  <c r="W245" i="1"/>
  <c r="S246" i="1"/>
  <c r="T246" i="1"/>
  <c r="U246" i="1"/>
  <c r="V246" i="1"/>
  <c r="W246" i="1"/>
  <c r="S247" i="1"/>
  <c r="T247" i="1"/>
  <c r="U247" i="1"/>
  <c r="V247" i="1"/>
  <c r="W247" i="1"/>
  <c r="S248" i="1"/>
  <c r="T248" i="1"/>
  <c r="U248" i="1"/>
  <c r="V248" i="1"/>
  <c r="W248" i="1"/>
  <c r="S249" i="1"/>
  <c r="T249" i="1"/>
  <c r="U249" i="1"/>
  <c r="V249" i="1"/>
  <c r="W249" i="1"/>
  <c r="S250" i="1"/>
  <c r="T250" i="1"/>
  <c r="U250" i="1"/>
  <c r="V250" i="1"/>
  <c r="W250" i="1"/>
  <c r="S251" i="1"/>
  <c r="T251" i="1"/>
  <c r="U251" i="1"/>
  <c r="V251" i="1"/>
  <c r="W251" i="1"/>
  <c r="S252" i="1"/>
  <c r="T252" i="1"/>
  <c r="U252" i="1"/>
  <c r="V252" i="1"/>
  <c r="W252" i="1"/>
  <c r="S253" i="1"/>
  <c r="T253" i="1"/>
  <c r="U253" i="1"/>
  <c r="V253" i="1"/>
  <c r="W253" i="1"/>
  <c r="S254" i="1"/>
  <c r="T254" i="1"/>
  <c r="U254" i="1"/>
  <c r="V254" i="1"/>
  <c r="W254" i="1"/>
  <c r="S255" i="1"/>
  <c r="T255" i="1"/>
  <c r="U255" i="1"/>
  <c r="V255" i="1"/>
  <c r="W255" i="1"/>
  <c r="S256" i="1"/>
  <c r="T256" i="1"/>
  <c r="U256" i="1"/>
  <c r="V256" i="1"/>
  <c r="W256" i="1"/>
  <c r="S257" i="1"/>
  <c r="T257" i="1"/>
  <c r="U257" i="1"/>
  <c r="V257" i="1"/>
  <c r="W257" i="1"/>
  <c r="S258" i="1"/>
  <c r="T258" i="1"/>
  <c r="U258" i="1"/>
  <c r="V258" i="1"/>
  <c r="W258" i="1"/>
  <c r="S259" i="1"/>
  <c r="T259" i="1"/>
  <c r="U259" i="1"/>
  <c r="V259" i="1"/>
  <c r="W259" i="1"/>
  <c r="S260" i="1"/>
  <c r="T260" i="1"/>
  <c r="U260" i="1"/>
  <c r="V260" i="1"/>
  <c r="W260" i="1"/>
  <c r="S261" i="1"/>
  <c r="T261" i="1"/>
  <c r="U261" i="1"/>
  <c r="V261" i="1"/>
  <c r="W261" i="1"/>
  <c r="S262" i="1"/>
  <c r="T262" i="1"/>
  <c r="U262" i="1"/>
  <c r="V262" i="1"/>
  <c r="W262" i="1"/>
  <c r="S263" i="1"/>
  <c r="T263" i="1"/>
  <c r="U263" i="1"/>
  <c r="V263" i="1"/>
  <c r="W263" i="1"/>
  <c r="S264" i="1"/>
  <c r="T264" i="1"/>
  <c r="U264" i="1"/>
  <c r="V264" i="1"/>
  <c r="W264" i="1"/>
  <c r="S265" i="1"/>
  <c r="T265" i="1"/>
  <c r="U265" i="1"/>
  <c r="V265" i="1"/>
  <c r="W265" i="1"/>
  <c r="S266" i="1"/>
  <c r="T266" i="1"/>
  <c r="U266" i="1"/>
  <c r="V266" i="1"/>
  <c r="W266" i="1"/>
  <c r="S267" i="1"/>
  <c r="T267" i="1"/>
  <c r="U267" i="1"/>
  <c r="V267" i="1"/>
  <c r="W267" i="1"/>
  <c r="S268" i="1"/>
  <c r="T268" i="1"/>
  <c r="U268" i="1"/>
  <c r="V268" i="1"/>
  <c r="W268" i="1"/>
  <c r="S269" i="1"/>
  <c r="T269" i="1"/>
  <c r="U269" i="1"/>
  <c r="V269" i="1"/>
  <c r="W269" i="1"/>
  <c r="S270" i="1"/>
  <c r="T270" i="1"/>
  <c r="U270" i="1"/>
  <c r="V270" i="1"/>
  <c r="W270" i="1"/>
  <c r="S271" i="1"/>
  <c r="T271" i="1"/>
  <c r="U271" i="1"/>
  <c r="V271" i="1"/>
  <c r="W271" i="1"/>
  <c r="S272" i="1"/>
  <c r="T272" i="1"/>
  <c r="U272" i="1"/>
  <c r="V272" i="1"/>
  <c r="W272" i="1"/>
  <c r="S273" i="1"/>
  <c r="T273" i="1"/>
  <c r="U273" i="1"/>
  <c r="V273" i="1"/>
  <c r="W273" i="1"/>
  <c r="S274" i="1"/>
  <c r="T274" i="1"/>
  <c r="U274" i="1"/>
  <c r="V274" i="1"/>
  <c r="W274" i="1"/>
  <c r="S275" i="1"/>
  <c r="T275" i="1"/>
  <c r="U275" i="1"/>
  <c r="V275" i="1"/>
  <c r="W275" i="1"/>
  <c r="S276" i="1"/>
  <c r="T276" i="1"/>
  <c r="U276" i="1"/>
  <c r="V276" i="1"/>
  <c r="W276" i="1"/>
  <c r="S277" i="1"/>
  <c r="T277" i="1"/>
  <c r="U277" i="1"/>
  <c r="V277" i="1"/>
  <c r="W277" i="1"/>
  <c r="S278" i="1"/>
  <c r="T278" i="1"/>
  <c r="U278" i="1"/>
  <c r="V278" i="1"/>
  <c r="W278" i="1"/>
  <c r="S279" i="1"/>
  <c r="T279" i="1"/>
  <c r="U279" i="1"/>
  <c r="V279" i="1"/>
  <c r="W279" i="1"/>
  <c r="S280" i="1"/>
  <c r="T280" i="1"/>
  <c r="U280" i="1"/>
  <c r="V280" i="1"/>
  <c r="W280" i="1"/>
  <c r="S281" i="1"/>
  <c r="T281" i="1"/>
  <c r="U281" i="1"/>
  <c r="V281" i="1"/>
  <c r="W281" i="1"/>
  <c r="S282" i="1"/>
  <c r="T282" i="1"/>
  <c r="U282" i="1"/>
  <c r="V282" i="1"/>
  <c r="W282" i="1"/>
  <c r="S283" i="1"/>
  <c r="T283" i="1"/>
  <c r="U283" i="1"/>
  <c r="V283" i="1"/>
  <c r="W283" i="1"/>
  <c r="S284" i="1"/>
  <c r="T284" i="1"/>
  <c r="U284" i="1"/>
  <c r="V284" i="1"/>
  <c r="W284" i="1"/>
  <c r="S285" i="1"/>
  <c r="T285" i="1"/>
  <c r="U285" i="1"/>
  <c r="V285" i="1"/>
  <c r="W285" i="1"/>
  <c r="S286" i="1"/>
  <c r="T286" i="1"/>
  <c r="U286" i="1"/>
  <c r="V286" i="1"/>
  <c r="W286" i="1"/>
  <c r="S287" i="1"/>
  <c r="T287" i="1"/>
  <c r="U287" i="1"/>
  <c r="V287" i="1"/>
  <c r="W287" i="1"/>
  <c r="S288" i="1"/>
  <c r="T288" i="1"/>
  <c r="U288" i="1"/>
  <c r="V288" i="1"/>
  <c r="W288" i="1"/>
  <c r="S289" i="1"/>
  <c r="T289" i="1"/>
  <c r="U289" i="1"/>
  <c r="V289" i="1"/>
  <c r="W289" i="1"/>
  <c r="S290" i="1"/>
  <c r="T290" i="1"/>
  <c r="U290" i="1"/>
  <c r="V290" i="1"/>
  <c r="W290" i="1"/>
  <c r="S291" i="1"/>
  <c r="T291" i="1"/>
  <c r="U291" i="1"/>
  <c r="V291" i="1"/>
  <c r="W291" i="1"/>
  <c r="S292" i="1"/>
  <c r="T292" i="1"/>
  <c r="U292" i="1"/>
  <c r="V292" i="1"/>
  <c r="W292" i="1"/>
  <c r="S293" i="1"/>
  <c r="T293" i="1"/>
  <c r="U293" i="1"/>
  <c r="V293" i="1"/>
  <c r="W293" i="1"/>
  <c r="S294" i="1"/>
  <c r="T294" i="1"/>
  <c r="U294" i="1"/>
  <c r="V294" i="1"/>
  <c r="W294" i="1"/>
  <c r="S295" i="1"/>
  <c r="T295" i="1"/>
  <c r="U295" i="1"/>
  <c r="V295" i="1"/>
  <c r="W295" i="1"/>
  <c r="S296" i="1"/>
  <c r="T296" i="1"/>
  <c r="U296" i="1"/>
  <c r="V296" i="1"/>
  <c r="W296" i="1"/>
  <c r="S297" i="1"/>
  <c r="T297" i="1"/>
  <c r="U297" i="1"/>
  <c r="V297" i="1"/>
  <c r="W297" i="1"/>
  <c r="S298" i="1"/>
  <c r="T298" i="1"/>
  <c r="U298" i="1"/>
  <c r="V298" i="1"/>
  <c r="W298" i="1"/>
  <c r="S299" i="1"/>
  <c r="T299" i="1"/>
  <c r="U299" i="1"/>
  <c r="V299" i="1"/>
  <c r="W299" i="1"/>
  <c r="S300" i="1"/>
  <c r="T300" i="1"/>
  <c r="U300" i="1"/>
  <c r="V300" i="1"/>
  <c r="W300" i="1"/>
  <c r="S301" i="1"/>
  <c r="T301" i="1"/>
  <c r="U301" i="1"/>
  <c r="V301" i="1"/>
  <c r="W301" i="1"/>
  <c r="S302" i="1"/>
  <c r="T302" i="1"/>
  <c r="U302" i="1"/>
  <c r="V302" i="1"/>
  <c r="W302" i="1"/>
  <c r="S303" i="1"/>
  <c r="T303" i="1"/>
  <c r="U303" i="1"/>
  <c r="V303" i="1"/>
  <c r="W303" i="1"/>
  <c r="S304" i="1"/>
  <c r="T304" i="1"/>
  <c r="U304" i="1"/>
  <c r="V304" i="1"/>
  <c r="W304" i="1"/>
  <c r="S305" i="1"/>
  <c r="T305" i="1"/>
  <c r="U305" i="1"/>
  <c r="V305" i="1"/>
  <c r="W305" i="1"/>
  <c r="S306" i="1"/>
  <c r="T306" i="1"/>
  <c r="U306" i="1"/>
  <c r="V306" i="1"/>
  <c r="W306" i="1"/>
  <c r="S307" i="1"/>
  <c r="T307" i="1"/>
  <c r="U307" i="1"/>
  <c r="V307" i="1"/>
  <c r="W307" i="1"/>
  <c r="S308" i="1"/>
  <c r="T308" i="1"/>
  <c r="U308" i="1"/>
  <c r="V308" i="1"/>
  <c r="W308" i="1"/>
  <c r="S309" i="1"/>
  <c r="T309" i="1"/>
  <c r="U309" i="1"/>
  <c r="V309" i="1"/>
  <c r="W309" i="1"/>
  <c r="S310" i="1"/>
  <c r="T310" i="1"/>
  <c r="U310" i="1"/>
  <c r="V310" i="1"/>
  <c r="W310" i="1"/>
  <c r="S311" i="1"/>
  <c r="T311" i="1"/>
  <c r="U311" i="1"/>
  <c r="V311" i="1"/>
  <c r="W311" i="1"/>
  <c r="S312" i="1"/>
  <c r="T312" i="1"/>
  <c r="U312" i="1"/>
  <c r="V312" i="1"/>
  <c r="W312" i="1"/>
  <c r="S313" i="1"/>
  <c r="T313" i="1"/>
  <c r="U313" i="1"/>
  <c r="V313" i="1"/>
  <c r="W313" i="1"/>
  <c r="S314" i="1"/>
  <c r="T314" i="1"/>
  <c r="U314" i="1"/>
  <c r="V314" i="1"/>
  <c r="W314" i="1"/>
  <c r="S315" i="1"/>
  <c r="T315" i="1"/>
  <c r="U315" i="1"/>
  <c r="V315" i="1"/>
  <c r="W315" i="1"/>
  <c r="S316" i="1"/>
  <c r="T316" i="1"/>
  <c r="U316" i="1"/>
  <c r="V316" i="1"/>
  <c r="W316" i="1"/>
  <c r="S317" i="1"/>
  <c r="T317" i="1"/>
  <c r="U317" i="1"/>
  <c r="V317" i="1"/>
  <c r="W317" i="1"/>
  <c r="S318" i="1"/>
  <c r="T318" i="1"/>
  <c r="U318" i="1"/>
  <c r="V318" i="1"/>
  <c r="W318" i="1"/>
  <c r="S319" i="1"/>
  <c r="T319" i="1"/>
  <c r="U319" i="1"/>
  <c r="V319" i="1"/>
  <c r="W319" i="1"/>
  <c r="S320" i="1"/>
  <c r="T320" i="1"/>
  <c r="U320" i="1"/>
  <c r="V320" i="1"/>
  <c r="W320" i="1"/>
  <c r="S321" i="1"/>
  <c r="T321" i="1"/>
  <c r="U321" i="1"/>
  <c r="V321" i="1"/>
  <c r="W321" i="1"/>
  <c r="S322" i="1"/>
  <c r="T322" i="1"/>
  <c r="U322" i="1"/>
  <c r="V322" i="1"/>
  <c r="W322" i="1"/>
  <c r="S323" i="1"/>
  <c r="T323" i="1"/>
  <c r="U323" i="1"/>
  <c r="V323" i="1"/>
  <c r="W323" i="1"/>
  <c r="S324" i="1"/>
  <c r="T324" i="1"/>
  <c r="U324" i="1"/>
  <c r="V324" i="1"/>
  <c r="W324" i="1"/>
  <c r="S325" i="1"/>
  <c r="T325" i="1"/>
  <c r="U325" i="1"/>
  <c r="V325" i="1"/>
  <c r="W325" i="1"/>
  <c r="S326" i="1"/>
  <c r="T326" i="1"/>
  <c r="U326" i="1"/>
  <c r="V326" i="1"/>
  <c r="W326" i="1"/>
  <c r="S327" i="1"/>
  <c r="T327" i="1"/>
  <c r="U327" i="1"/>
  <c r="V327" i="1"/>
  <c r="W327" i="1"/>
  <c r="S328" i="1"/>
  <c r="T328" i="1"/>
  <c r="U328" i="1"/>
  <c r="V328" i="1"/>
  <c r="W328" i="1"/>
  <c r="S329" i="1"/>
  <c r="T329" i="1"/>
  <c r="U329" i="1"/>
  <c r="V329" i="1"/>
  <c r="W329" i="1"/>
  <c r="S330" i="1"/>
  <c r="T330" i="1"/>
  <c r="U330" i="1"/>
  <c r="V330" i="1"/>
  <c r="W330" i="1"/>
  <c r="S331" i="1"/>
  <c r="T331" i="1"/>
  <c r="U331" i="1"/>
  <c r="V331" i="1"/>
  <c r="W331" i="1"/>
  <c r="S332" i="1"/>
  <c r="T332" i="1"/>
  <c r="U332" i="1"/>
  <c r="V332" i="1"/>
  <c r="W332" i="1"/>
  <c r="S333" i="1"/>
  <c r="T333" i="1"/>
  <c r="U333" i="1"/>
  <c r="V333" i="1"/>
  <c r="W333" i="1"/>
  <c r="S334" i="1"/>
  <c r="T334" i="1"/>
  <c r="U334" i="1"/>
  <c r="V334" i="1"/>
  <c r="W334" i="1"/>
  <c r="S335" i="1"/>
  <c r="T335" i="1"/>
  <c r="U335" i="1"/>
  <c r="V335" i="1"/>
  <c r="W335" i="1"/>
  <c r="S336" i="1"/>
  <c r="T336" i="1"/>
  <c r="U336" i="1"/>
  <c r="V336" i="1"/>
  <c r="W336" i="1"/>
  <c r="S337" i="1"/>
  <c r="T337" i="1"/>
  <c r="U337" i="1"/>
  <c r="V337" i="1"/>
  <c r="W337" i="1"/>
  <c r="S338" i="1"/>
  <c r="T338" i="1"/>
  <c r="U338" i="1"/>
  <c r="V338" i="1"/>
  <c r="W338" i="1"/>
  <c r="S339" i="1"/>
  <c r="T339" i="1"/>
  <c r="U339" i="1"/>
  <c r="V339" i="1"/>
  <c r="W339" i="1"/>
  <c r="S340" i="1"/>
  <c r="T340" i="1"/>
  <c r="U340" i="1"/>
  <c r="V340" i="1"/>
  <c r="W340" i="1"/>
  <c r="S341" i="1"/>
  <c r="T341" i="1"/>
  <c r="U341" i="1"/>
  <c r="V341" i="1"/>
  <c r="W341" i="1"/>
  <c r="S342" i="1"/>
  <c r="T342" i="1"/>
  <c r="U342" i="1"/>
  <c r="V342" i="1"/>
  <c r="W342" i="1"/>
  <c r="S343" i="1"/>
  <c r="T343" i="1"/>
  <c r="U343" i="1"/>
  <c r="V343" i="1"/>
  <c r="W343" i="1"/>
  <c r="S344" i="1"/>
  <c r="T344" i="1"/>
  <c r="U344" i="1"/>
  <c r="V344" i="1"/>
  <c r="W344" i="1"/>
  <c r="S345" i="1"/>
  <c r="T345" i="1"/>
  <c r="U345" i="1"/>
  <c r="V345" i="1"/>
  <c r="W345" i="1"/>
  <c r="S346" i="1"/>
  <c r="T346" i="1"/>
  <c r="U346" i="1"/>
  <c r="V346" i="1"/>
  <c r="W346" i="1"/>
  <c r="S347" i="1"/>
  <c r="T347" i="1"/>
  <c r="U347" i="1"/>
  <c r="V347" i="1"/>
  <c r="W347" i="1"/>
  <c r="S348" i="1"/>
  <c r="T348" i="1"/>
  <c r="U348" i="1"/>
  <c r="V348" i="1"/>
  <c r="W348" i="1"/>
  <c r="S349" i="1"/>
  <c r="T349" i="1"/>
  <c r="U349" i="1"/>
  <c r="V349" i="1"/>
  <c r="W349" i="1"/>
  <c r="S350" i="1"/>
  <c r="T350" i="1"/>
  <c r="U350" i="1"/>
  <c r="V350" i="1"/>
  <c r="W350" i="1"/>
  <c r="S351" i="1"/>
  <c r="T351" i="1"/>
  <c r="U351" i="1"/>
  <c r="V351" i="1"/>
  <c r="W351" i="1"/>
  <c r="S352" i="1"/>
  <c r="T352" i="1"/>
  <c r="U352" i="1"/>
  <c r="V352" i="1"/>
  <c r="W352" i="1"/>
  <c r="S353" i="1"/>
  <c r="T353" i="1"/>
  <c r="U353" i="1"/>
  <c r="V353" i="1"/>
  <c r="W353" i="1"/>
  <c r="S354" i="1"/>
  <c r="T354" i="1"/>
  <c r="U354" i="1"/>
  <c r="V354" i="1"/>
  <c r="W354" i="1"/>
  <c r="S355" i="1"/>
  <c r="T355" i="1"/>
  <c r="U355" i="1"/>
  <c r="V355" i="1"/>
  <c r="W355" i="1"/>
  <c r="S356" i="1"/>
  <c r="T356" i="1"/>
  <c r="U356" i="1"/>
  <c r="V356" i="1"/>
  <c r="W356" i="1"/>
  <c r="S357" i="1"/>
  <c r="T357" i="1"/>
  <c r="U357" i="1"/>
  <c r="V357" i="1"/>
  <c r="W357" i="1"/>
  <c r="S358" i="1"/>
  <c r="T358" i="1"/>
  <c r="U358" i="1"/>
  <c r="V358" i="1"/>
  <c r="W358" i="1"/>
  <c r="S359" i="1"/>
  <c r="T359" i="1"/>
  <c r="U359" i="1"/>
  <c r="V359" i="1"/>
  <c r="W359" i="1"/>
  <c r="S360" i="1"/>
  <c r="T360" i="1"/>
  <c r="U360" i="1"/>
  <c r="V360" i="1"/>
  <c r="W360" i="1"/>
  <c r="S361" i="1"/>
  <c r="T361" i="1"/>
  <c r="U361" i="1"/>
  <c r="V361" i="1"/>
  <c r="W361" i="1"/>
  <c r="S362" i="1"/>
  <c r="T362" i="1"/>
  <c r="U362" i="1"/>
  <c r="V362" i="1"/>
  <c r="W362" i="1"/>
  <c r="S363" i="1"/>
  <c r="T363" i="1"/>
  <c r="U363" i="1"/>
  <c r="V363" i="1"/>
  <c r="W363" i="1"/>
  <c r="S364" i="1"/>
  <c r="T364" i="1"/>
  <c r="U364" i="1"/>
  <c r="V364" i="1"/>
  <c r="W364" i="1"/>
  <c r="S365" i="1"/>
  <c r="T365" i="1"/>
  <c r="U365" i="1"/>
  <c r="V365" i="1"/>
  <c r="W365" i="1"/>
  <c r="S366" i="1"/>
  <c r="T366" i="1"/>
  <c r="U366" i="1"/>
  <c r="V366" i="1"/>
  <c r="W366" i="1"/>
  <c r="S367" i="1"/>
  <c r="T367" i="1"/>
  <c r="U367" i="1"/>
  <c r="V367" i="1"/>
  <c r="W367" i="1"/>
  <c r="S368" i="1"/>
  <c r="T368" i="1"/>
  <c r="U368" i="1"/>
  <c r="V368" i="1"/>
  <c r="W368" i="1"/>
  <c r="S369" i="1"/>
  <c r="T369" i="1"/>
  <c r="U369" i="1"/>
  <c r="V369" i="1"/>
  <c r="W369" i="1"/>
  <c r="S370" i="1"/>
  <c r="T370" i="1"/>
  <c r="U370" i="1"/>
  <c r="V370" i="1"/>
  <c r="W370" i="1"/>
  <c r="S371" i="1"/>
  <c r="T371" i="1"/>
  <c r="U371" i="1"/>
  <c r="V371" i="1"/>
  <c r="W371" i="1"/>
  <c r="S372" i="1"/>
  <c r="T372" i="1"/>
  <c r="U372" i="1"/>
  <c r="V372" i="1"/>
  <c r="W372" i="1"/>
  <c r="S373" i="1"/>
  <c r="T373" i="1"/>
  <c r="U373" i="1"/>
  <c r="V373" i="1"/>
  <c r="W373" i="1"/>
  <c r="S374" i="1"/>
  <c r="T374" i="1"/>
  <c r="U374" i="1"/>
  <c r="V374" i="1"/>
  <c r="W374" i="1"/>
  <c r="S375" i="1"/>
  <c r="T375" i="1"/>
  <c r="U375" i="1"/>
  <c r="V375" i="1"/>
  <c r="W375" i="1"/>
  <c r="S376" i="1"/>
  <c r="T376" i="1"/>
  <c r="U376" i="1"/>
  <c r="V376" i="1"/>
  <c r="W376" i="1"/>
  <c r="S377" i="1"/>
  <c r="T377" i="1"/>
  <c r="U377" i="1"/>
  <c r="V377" i="1"/>
  <c r="W377" i="1"/>
  <c r="S378" i="1"/>
  <c r="T378" i="1"/>
  <c r="U378" i="1"/>
  <c r="V378" i="1"/>
  <c r="W378" i="1"/>
  <c r="S379" i="1"/>
  <c r="T379" i="1"/>
  <c r="U379" i="1"/>
  <c r="V379" i="1"/>
  <c r="W379" i="1"/>
  <c r="S380" i="1"/>
  <c r="T380" i="1"/>
  <c r="U380" i="1"/>
  <c r="V380" i="1"/>
  <c r="W380" i="1"/>
  <c r="S381" i="1"/>
  <c r="T381" i="1"/>
  <c r="U381" i="1"/>
  <c r="V381" i="1"/>
  <c r="W381" i="1"/>
  <c r="S382" i="1"/>
  <c r="T382" i="1"/>
  <c r="U382" i="1"/>
  <c r="V382" i="1"/>
  <c r="W382" i="1"/>
  <c r="S383" i="1"/>
  <c r="T383" i="1"/>
  <c r="U383" i="1"/>
  <c r="V383" i="1"/>
  <c r="W383" i="1"/>
  <c r="S384" i="1"/>
  <c r="T384" i="1"/>
  <c r="U384" i="1"/>
  <c r="V384" i="1"/>
  <c r="W384" i="1"/>
  <c r="S385" i="1"/>
  <c r="T385" i="1"/>
  <c r="U385" i="1"/>
  <c r="V385" i="1"/>
  <c r="W385" i="1"/>
  <c r="S386" i="1"/>
  <c r="T386" i="1"/>
  <c r="U386" i="1"/>
  <c r="V386" i="1"/>
  <c r="W386" i="1"/>
  <c r="S387" i="1"/>
  <c r="T387" i="1"/>
  <c r="U387" i="1"/>
  <c r="V387" i="1"/>
  <c r="W387" i="1"/>
  <c r="S388" i="1"/>
  <c r="T388" i="1"/>
  <c r="U388" i="1"/>
  <c r="V388" i="1"/>
  <c r="W388" i="1"/>
  <c r="S389" i="1"/>
  <c r="T389" i="1"/>
  <c r="U389" i="1"/>
  <c r="V389" i="1"/>
  <c r="W389" i="1"/>
  <c r="S390" i="1"/>
  <c r="T390" i="1"/>
  <c r="U390" i="1"/>
  <c r="V390" i="1"/>
  <c r="W390" i="1"/>
  <c r="S391" i="1"/>
  <c r="T391" i="1"/>
  <c r="U391" i="1"/>
  <c r="V391" i="1"/>
  <c r="W391" i="1"/>
  <c r="S392" i="1"/>
  <c r="T392" i="1"/>
  <c r="U392" i="1"/>
  <c r="V392" i="1"/>
  <c r="W392" i="1"/>
  <c r="S393" i="1"/>
  <c r="T393" i="1"/>
  <c r="U393" i="1"/>
  <c r="V393" i="1"/>
  <c r="W393" i="1"/>
  <c r="S394" i="1"/>
  <c r="T394" i="1"/>
  <c r="U394" i="1"/>
  <c r="V394" i="1"/>
  <c r="W394" i="1"/>
  <c r="S395" i="1"/>
  <c r="T395" i="1"/>
  <c r="U395" i="1"/>
  <c r="V395" i="1"/>
  <c r="W395" i="1"/>
  <c r="S396" i="1"/>
  <c r="T396" i="1"/>
  <c r="U396" i="1"/>
  <c r="V396" i="1"/>
  <c r="W396" i="1"/>
  <c r="S397" i="1"/>
  <c r="T397" i="1"/>
  <c r="U397" i="1"/>
  <c r="V397" i="1"/>
  <c r="W397" i="1"/>
  <c r="S398" i="1"/>
  <c r="T398" i="1"/>
  <c r="U398" i="1"/>
  <c r="V398" i="1"/>
  <c r="W398" i="1"/>
  <c r="S399" i="1"/>
  <c r="T399" i="1"/>
  <c r="U399" i="1"/>
  <c r="V399" i="1"/>
  <c r="W399" i="1"/>
  <c r="S400" i="1"/>
  <c r="T400" i="1"/>
  <c r="U400" i="1"/>
  <c r="V400" i="1"/>
  <c r="W400" i="1"/>
  <c r="S401" i="1"/>
  <c r="T401" i="1"/>
  <c r="U401" i="1"/>
  <c r="V401" i="1"/>
  <c r="W401" i="1"/>
  <c r="S402" i="1"/>
  <c r="T402" i="1"/>
  <c r="U402" i="1"/>
  <c r="V402" i="1"/>
  <c r="W402" i="1"/>
  <c r="S403" i="1"/>
  <c r="T403" i="1"/>
  <c r="U403" i="1"/>
  <c r="V403" i="1"/>
  <c r="W403" i="1"/>
  <c r="S404" i="1"/>
  <c r="T404" i="1"/>
  <c r="U404" i="1"/>
  <c r="V404" i="1"/>
  <c r="W404" i="1"/>
  <c r="S405" i="1"/>
  <c r="T405" i="1"/>
  <c r="U405" i="1"/>
  <c r="V405" i="1"/>
  <c r="W405" i="1"/>
  <c r="S406" i="1"/>
  <c r="T406" i="1"/>
  <c r="U406" i="1"/>
  <c r="V406" i="1"/>
  <c r="W406" i="1"/>
  <c r="S407" i="1"/>
  <c r="T407" i="1"/>
  <c r="U407" i="1"/>
  <c r="V407" i="1"/>
  <c r="W407" i="1"/>
  <c r="S408" i="1"/>
  <c r="T408" i="1"/>
  <c r="U408" i="1"/>
  <c r="V408" i="1"/>
  <c r="W408" i="1"/>
  <c r="S409" i="1"/>
  <c r="T409" i="1"/>
  <c r="U409" i="1"/>
  <c r="V409" i="1"/>
  <c r="W409" i="1"/>
  <c r="S410" i="1"/>
  <c r="T410" i="1"/>
  <c r="U410" i="1"/>
  <c r="V410" i="1"/>
  <c r="W410" i="1"/>
  <c r="S411" i="1"/>
  <c r="T411" i="1"/>
  <c r="U411" i="1"/>
  <c r="V411" i="1"/>
  <c r="W411" i="1"/>
  <c r="S412" i="1"/>
  <c r="T412" i="1"/>
  <c r="U412" i="1"/>
  <c r="V412" i="1"/>
  <c r="W412" i="1"/>
  <c r="S413" i="1"/>
  <c r="T413" i="1"/>
  <c r="U413" i="1"/>
  <c r="V413" i="1"/>
  <c r="W413" i="1"/>
  <c r="S414" i="1"/>
  <c r="T414" i="1"/>
  <c r="U414" i="1"/>
  <c r="V414" i="1"/>
  <c r="W414" i="1"/>
  <c r="S415" i="1"/>
  <c r="T415" i="1"/>
  <c r="U415" i="1"/>
  <c r="V415" i="1"/>
  <c r="W415" i="1"/>
  <c r="S416" i="1"/>
  <c r="T416" i="1"/>
  <c r="U416" i="1"/>
  <c r="V416" i="1"/>
  <c r="W416" i="1"/>
  <c r="S417" i="1"/>
  <c r="T417" i="1"/>
  <c r="U417" i="1"/>
  <c r="V417" i="1"/>
  <c r="W417" i="1"/>
  <c r="S418" i="1"/>
  <c r="T418" i="1"/>
  <c r="U418" i="1"/>
  <c r="V418" i="1"/>
  <c r="W418" i="1"/>
  <c r="S419" i="1"/>
  <c r="T419" i="1"/>
  <c r="U419" i="1"/>
  <c r="V419" i="1"/>
  <c r="W419" i="1"/>
  <c r="S420" i="1"/>
  <c r="T420" i="1"/>
  <c r="U420" i="1"/>
  <c r="V420" i="1"/>
  <c r="W420" i="1"/>
  <c r="S421" i="1"/>
  <c r="T421" i="1"/>
  <c r="U421" i="1"/>
  <c r="V421" i="1"/>
  <c r="W421" i="1"/>
  <c r="S422" i="1"/>
  <c r="T422" i="1"/>
  <c r="U422" i="1"/>
  <c r="V422" i="1"/>
  <c r="W422" i="1"/>
  <c r="S423" i="1"/>
  <c r="T423" i="1"/>
  <c r="U423" i="1"/>
  <c r="V423" i="1"/>
  <c r="W423" i="1"/>
  <c r="S424" i="1"/>
  <c r="T424" i="1"/>
  <c r="U424" i="1"/>
  <c r="V424" i="1"/>
  <c r="W424" i="1"/>
  <c r="S425" i="1"/>
  <c r="T425" i="1"/>
  <c r="U425" i="1"/>
  <c r="V425" i="1"/>
  <c r="W425" i="1"/>
  <c r="S426" i="1"/>
  <c r="T426" i="1"/>
  <c r="U426" i="1"/>
  <c r="V426" i="1"/>
  <c r="W426" i="1"/>
  <c r="S427" i="1"/>
  <c r="T427" i="1"/>
  <c r="U427" i="1"/>
  <c r="V427" i="1"/>
  <c r="W427" i="1"/>
  <c r="S428" i="1"/>
  <c r="T428" i="1"/>
  <c r="U428" i="1"/>
  <c r="V428" i="1"/>
  <c r="W428" i="1"/>
  <c r="S429" i="1"/>
  <c r="T429" i="1"/>
  <c r="U429" i="1"/>
  <c r="V429" i="1"/>
  <c r="W429" i="1"/>
  <c r="S430" i="1"/>
  <c r="T430" i="1"/>
  <c r="U430" i="1"/>
  <c r="V430" i="1"/>
  <c r="W430" i="1"/>
  <c r="S431" i="1"/>
  <c r="T431" i="1"/>
  <c r="U431" i="1"/>
  <c r="V431" i="1"/>
  <c r="W431" i="1"/>
  <c r="S432" i="1"/>
  <c r="T432" i="1"/>
  <c r="U432" i="1"/>
  <c r="V432" i="1"/>
  <c r="W432" i="1"/>
  <c r="S433" i="1"/>
  <c r="T433" i="1"/>
  <c r="U433" i="1"/>
  <c r="V433" i="1"/>
  <c r="W433" i="1"/>
  <c r="S434" i="1"/>
  <c r="T434" i="1"/>
  <c r="U434" i="1"/>
  <c r="V434" i="1"/>
  <c r="W434" i="1"/>
  <c r="S435" i="1"/>
  <c r="T435" i="1"/>
  <c r="U435" i="1"/>
  <c r="V435" i="1"/>
  <c r="W435" i="1"/>
  <c r="S436" i="1"/>
  <c r="T436" i="1"/>
  <c r="U436" i="1"/>
  <c r="V436" i="1"/>
  <c r="W436" i="1"/>
  <c r="S437" i="1"/>
  <c r="T437" i="1"/>
  <c r="U437" i="1"/>
  <c r="V437" i="1"/>
  <c r="W437" i="1"/>
  <c r="S438" i="1"/>
  <c r="T438" i="1"/>
  <c r="U438" i="1"/>
  <c r="V438" i="1"/>
  <c r="W438" i="1"/>
  <c r="S439" i="1"/>
  <c r="T439" i="1"/>
  <c r="U439" i="1"/>
  <c r="V439" i="1"/>
  <c r="W439" i="1"/>
  <c r="S440" i="1"/>
  <c r="T440" i="1"/>
  <c r="U440" i="1"/>
  <c r="V440" i="1"/>
  <c r="W440" i="1"/>
  <c r="S441" i="1"/>
  <c r="T441" i="1"/>
  <c r="U441" i="1"/>
  <c r="V441" i="1"/>
  <c r="W441" i="1"/>
  <c r="S442" i="1"/>
  <c r="T442" i="1"/>
  <c r="U442" i="1"/>
  <c r="V442" i="1"/>
  <c r="W442" i="1"/>
  <c r="S443" i="1"/>
  <c r="T443" i="1"/>
  <c r="U443" i="1"/>
  <c r="V443" i="1"/>
  <c r="W443" i="1"/>
  <c r="S444" i="1"/>
  <c r="T444" i="1"/>
  <c r="U444" i="1"/>
  <c r="V444" i="1"/>
  <c r="W444" i="1"/>
  <c r="S445" i="1"/>
  <c r="T445" i="1"/>
  <c r="U445" i="1"/>
  <c r="V445" i="1"/>
  <c r="W445" i="1"/>
  <c r="S446" i="1"/>
  <c r="T446" i="1"/>
  <c r="U446" i="1"/>
  <c r="V446" i="1"/>
  <c r="W446" i="1"/>
  <c r="S447" i="1"/>
  <c r="T447" i="1"/>
  <c r="U447" i="1"/>
  <c r="V447" i="1"/>
  <c r="W447" i="1"/>
  <c r="S448" i="1"/>
  <c r="T448" i="1"/>
  <c r="U448" i="1"/>
  <c r="V448" i="1"/>
  <c r="W448" i="1"/>
  <c r="S449" i="1"/>
  <c r="T449" i="1"/>
  <c r="U449" i="1"/>
  <c r="V449" i="1"/>
  <c r="W449" i="1"/>
  <c r="S450" i="1"/>
  <c r="T450" i="1"/>
  <c r="U450" i="1"/>
  <c r="V450" i="1"/>
  <c r="W450" i="1"/>
  <c r="S451" i="1"/>
  <c r="T451" i="1"/>
  <c r="U451" i="1"/>
  <c r="V451" i="1"/>
  <c r="W451" i="1"/>
  <c r="S452" i="1"/>
  <c r="T452" i="1"/>
  <c r="U452" i="1"/>
  <c r="V452" i="1"/>
  <c r="W452" i="1"/>
  <c r="S453" i="1"/>
  <c r="T453" i="1"/>
  <c r="U453" i="1"/>
  <c r="V453" i="1"/>
  <c r="W453" i="1"/>
  <c r="S454" i="1"/>
  <c r="T454" i="1"/>
  <c r="U454" i="1"/>
  <c r="V454" i="1"/>
  <c r="W454" i="1"/>
  <c r="S455" i="1"/>
  <c r="T455" i="1"/>
  <c r="U455" i="1"/>
  <c r="V455" i="1"/>
  <c r="W455" i="1"/>
  <c r="S456" i="1"/>
  <c r="T456" i="1"/>
  <c r="U456" i="1"/>
  <c r="V456" i="1"/>
  <c r="W456" i="1"/>
  <c r="S457" i="1"/>
  <c r="T457" i="1"/>
  <c r="U457" i="1"/>
  <c r="V457" i="1"/>
  <c r="W457" i="1"/>
  <c r="S458" i="1"/>
  <c r="T458" i="1"/>
  <c r="U458" i="1"/>
  <c r="V458" i="1"/>
  <c r="W458" i="1"/>
  <c r="S459" i="1"/>
  <c r="T459" i="1"/>
  <c r="U459" i="1"/>
  <c r="V459" i="1"/>
  <c r="W459" i="1"/>
  <c r="S460" i="1"/>
  <c r="T460" i="1"/>
  <c r="U460" i="1"/>
  <c r="V460" i="1"/>
  <c r="W460" i="1"/>
  <c r="S461" i="1"/>
  <c r="T461" i="1"/>
  <c r="U461" i="1"/>
  <c r="V461" i="1"/>
  <c r="W461" i="1"/>
  <c r="S462" i="1"/>
  <c r="T462" i="1"/>
  <c r="U462" i="1"/>
  <c r="V462" i="1"/>
  <c r="W462" i="1"/>
  <c r="S463" i="1"/>
  <c r="T463" i="1"/>
  <c r="U463" i="1"/>
  <c r="V463" i="1"/>
  <c r="W463" i="1"/>
  <c r="S464" i="1"/>
  <c r="T464" i="1"/>
  <c r="U464" i="1"/>
  <c r="V464" i="1"/>
  <c r="W464" i="1"/>
  <c r="S465" i="1"/>
  <c r="T465" i="1"/>
  <c r="U465" i="1"/>
  <c r="V465" i="1"/>
  <c r="W465" i="1"/>
  <c r="S466" i="1"/>
  <c r="T466" i="1"/>
  <c r="U466" i="1"/>
  <c r="V466" i="1"/>
  <c r="W466" i="1"/>
  <c r="S467" i="1"/>
  <c r="T467" i="1"/>
  <c r="U467" i="1"/>
  <c r="V467" i="1"/>
  <c r="W467" i="1"/>
  <c r="S468" i="1"/>
  <c r="T468" i="1"/>
  <c r="U468" i="1"/>
  <c r="V468" i="1"/>
  <c r="W468" i="1"/>
  <c r="S469" i="1"/>
  <c r="T469" i="1"/>
  <c r="U469" i="1"/>
  <c r="V469" i="1"/>
  <c r="W469" i="1"/>
  <c r="S470" i="1"/>
  <c r="T470" i="1"/>
  <c r="U470" i="1"/>
  <c r="V470" i="1"/>
  <c r="W470" i="1"/>
  <c r="S471" i="1"/>
  <c r="T471" i="1"/>
  <c r="U471" i="1"/>
  <c r="V471" i="1"/>
  <c r="W471" i="1"/>
  <c r="S472" i="1"/>
  <c r="T472" i="1"/>
  <c r="U472" i="1"/>
  <c r="V472" i="1"/>
  <c r="W472" i="1"/>
  <c r="S473" i="1"/>
  <c r="T473" i="1"/>
  <c r="U473" i="1"/>
  <c r="V473" i="1"/>
  <c r="W473" i="1"/>
  <c r="S474" i="1"/>
  <c r="T474" i="1"/>
  <c r="U474" i="1"/>
  <c r="V474" i="1"/>
  <c r="W474" i="1"/>
  <c r="S475" i="1"/>
  <c r="T475" i="1"/>
  <c r="U475" i="1"/>
  <c r="V475" i="1"/>
  <c r="W475" i="1"/>
  <c r="S476" i="1"/>
  <c r="T476" i="1"/>
  <c r="U476" i="1"/>
  <c r="V476" i="1"/>
  <c r="W476" i="1"/>
  <c r="S477" i="1"/>
  <c r="T477" i="1"/>
  <c r="U477" i="1"/>
  <c r="V477" i="1"/>
  <c r="W477" i="1"/>
  <c r="S478" i="1"/>
  <c r="T478" i="1"/>
  <c r="U478" i="1"/>
  <c r="V478" i="1"/>
  <c r="W478" i="1"/>
  <c r="S479" i="1"/>
  <c r="T479" i="1"/>
  <c r="U479" i="1"/>
  <c r="V479" i="1"/>
  <c r="W479" i="1"/>
  <c r="S480" i="1"/>
  <c r="T480" i="1"/>
  <c r="U480" i="1"/>
  <c r="V480" i="1"/>
  <c r="W480" i="1"/>
  <c r="S481" i="1"/>
  <c r="T481" i="1"/>
  <c r="U481" i="1"/>
  <c r="V481" i="1"/>
  <c r="W481" i="1"/>
  <c r="S482" i="1"/>
  <c r="T482" i="1"/>
  <c r="U482" i="1"/>
  <c r="V482" i="1"/>
  <c r="W482" i="1"/>
  <c r="S483" i="1"/>
  <c r="T483" i="1"/>
  <c r="U483" i="1"/>
  <c r="V483" i="1"/>
  <c r="W483" i="1"/>
  <c r="S484" i="1"/>
  <c r="T484" i="1"/>
  <c r="U484" i="1"/>
  <c r="V484" i="1"/>
  <c r="W484" i="1"/>
  <c r="S485" i="1"/>
  <c r="T485" i="1"/>
  <c r="U485" i="1"/>
  <c r="V485" i="1"/>
  <c r="W485" i="1"/>
  <c r="S486" i="1"/>
  <c r="T486" i="1"/>
  <c r="U486" i="1"/>
  <c r="V486" i="1"/>
  <c r="W486" i="1"/>
  <c r="S487" i="1"/>
  <c r="T487" i="1"/>
  <c r="U487" i="1"/>
  <c r="V487" i="1"/>
  <c r="W487" i="1"/>
  <c r="S488" i="1"/>
  <c r="T488" i="1"/>
  <c r="U488" i="1"/>
  <c r="V488" i="1"/>
  <c r="W488" i="1"/>
  <c r="S489" i="1"/>
  <c r="T489" i="1"/>
  <c r="U489" i="1"/>
  <c r="V489" i="1"/>
  <c r="W489" i="1"/>
  <c r="S490" i="1"/>
  <c r="T490" i="1"/>
  <c r="U490" i="1"/>
  <c r="V490" i="1"/>
  <c r="W490" i="1"/>
  <c r="S491" i="1"/>
  <c r="T491" i="1"/>
  <c r="U491" i="1"/>
  <c r="V491" i="1"/>
  <c r="W491" i="1"/>
  <c r="S492" i="1"/>
  <c r="T492" i="1"/>
  <c r="U492" i="1"/>
  <c r="V492" i="1"/>
  <c r="W492" i="1"/>
  <c r="S493" i="1"/>
  <c r="T493" i="1"/>
  <c r="U493" i="1"/>
  <c r="V493" i="1"/>
  <c r="W493" i="1"/>
  <c r="S494" i="1"/>
  <c r="T494" i="1"/>
  <c r="U494" i="1"/>
  <c r="V494" i="1"/>
  <c r="W494" i="1"/>
  <c r="S495" i="1"/>
  <c r="T495" i="1"/>
  <c r="U495" i="1"/>
  <c r="V495" i="1"/>
  <c r="W495" i="1"/>
  <c r="S496" i="1"/>
  <c r="T496" i="1"/>
  <c r="U496" i="1"/>
  <c r="V496" i="1"/>
  <c r="W496" i="1"/>
  <c r="S497" i="1"/>
  <c r="T497" i="1"/>
  <c r="U497" i="1"/>
  <c r="V497" i="1"/>
  <c r="W497" i="1"/>
  <c r="S498" i="1"/>
  <c r="T498" i="1"/>
  <c r="U498" i="1"/>
  <c r="V498" i="1"/>
  <c r="W498" i="1"/>
  <c r="S499" i="1"/>
  <c r="T499" i="1"/>
  <c r="U499" i="1"/>
  <c r="V499" i="1"/>
  <c r="W499" i="1"/>
  <c r="S500" i="1"/>
  <c r="T500" i="1"/>
  <c r="U500" i="1"/>
  <c r="V500" i="1"/>
  <c r="W500" i="1"/>
  <c r="S501" i="1"/>
  <c r="T501" i="1"/>
  <c r="U501" i="1"/>
  <c r="V501" i="1"/>
  <c r="W501" i="1"/>
  <c r="S502" i="1"/>
  <c r="T502" i="1"/>
  <c r="U502" i="1"/>
  <c r="V502" i="1"/>
  <c r="W502" i="1"/>
  <c r="S503" i="1"/>
  <c r="T503" i="1"/>
  <c r="U503" i="1"/>
  <c r="V503" i="1"/>
  <c r="W503" i="1"/>
  <c r="S504" i="1"/>
  <c r="T504" i="1"/>
  <c r="U504" i="1"/>
  <c r="V504" i="1"/>
  <c r="W504" i="1"/>
  <c r="S505" i="1"/>
  <c r="T505" i="1"/>
  <c r="U505" i="1"/>
  <c r="V505" i="1"/>
  <c r="W505" i="1"/>
  <c r="S506" i="1"/>
  <c r="T506" i="1"/>
  <c r="U506" i="1"/>
  <c r="V506" i="1"/>
  <c r="W506" i="1"/>
  <c r="S507" i="1"/>
  <c r="T507" i="1"/>
  <c r="U507" i="1"/>
  <c r="V507" i="1"/>
  <c r="W507" i="1"/>
  <c r="S508" i="1"/>
  <c r="T508" i="1"/>
  <c r="U508" i="1"/>
  <c r="V508" i="1"/>
  <c r="W508" i="1"/>
  <c r="S509" i="1"/>
  <c r="T509" i="1"/>
  <c r="U509" i="1"/>
  <c r="V509" i="1"/>
  <c r="W509" i="1"/>
  <c r="S510" i="1"/>
  <c r="T510" i="1"/>
  <c r="U510" i="1"/>
  <c r="V510" i="1"/>
  <c r="W510" i="1"/>
  <c r="S511" i="1"/>
  <c r="T511" i="1"/>
  <c r="U511" i="1"/>
  <c r="V511" i="1"/>
  <c r="W511" i="1"/>
  <c r="S512" i="1"/>
  <c r="T512" i="1"/>
  <c r="U512" i="1"/>
  <c r="V512" i="1"/>
  <c r="W512" i="1"/>
  <c r="S513" i="1"/>
  <c r="T513" i="1"/>
  <c r="U513" i="1"/>
  <c r="V513" i="1"/>
  <c r="W513" i="1"/>
  <c r="S514" i="1"/>
  <c r="T514" i="1"/>
  <c r="U514" i="1"/>
  <c r="V514" i="1"/>
  <c r="W514" i="1"/>
  <c r="S515" i="1"/>
  <c r="T515" i="1"/>
  <c r="U515" i="1"/>
  <c r="V515" i="1"/>
  <c r="W515" i="1"/>
  <c r="S516" i="1"/>
  <c r="T516" i="1"/>
  <c r="U516" i="1"/>
  <c r="V516" i="1"/>
  <c r="W516" i="1"/>
  <c r="S517" i="1"/>
  <c r="T517" i="1"/>
  <c r="U517" i="1"/>
  <c r="V517" i="1"/>
  <c r="W517" i="1"/>
  <c r="S518" i="1"/>
  <c r="T518" i="1"/>
  <c r="U518" i="1"/>
  <c r="V518" i="1"/>
  <c r="W518" i="1"/>
  <c r="S519" i="1"/>
  <c r="T519" i="1"/>
  <c r="U519" i="1"/>
  <c r="V519" i="1"/>
  <c r="W519" i="1"/>
  <c r="S520" i="1"/>
  <c r="T520" i="1"/>
  <c r="U520" i="1"/>
  <c r="V520" i="1"/>
  <c r="W520" i="1"/>
  <c r="S521" i="1"/>
  <c r="T521" i="1"/>
  <c r="U521" i="1"/>
  <c r="V521" i="1"/>
  <c r="W521" i="1"/>
  <c r="S522" i="1"/>
  <c r="T522" i="1"/>
  <c r="U522" i="1"/>
  <c r="V522" i="1"/>
  <c r="W522" i="1"/>
  <c r="S523" i="1"/>
  <c r="T523" i="1"/>
  <c r="U523" i="1"/>
  <c r="V523" i="1"/>
  <c r="W523" i="1"/>
  <c r="S524" i="1"/>
  <c r="T524" i="1"/>
  <c r="U524" i="1"/>
  <c r="V524" i="1"/>
  <c r="W524" i="1"/>
  <c r="S525" i="1"/>
  <c r="T525" i="1"/>
  <c r="U525" i="1"/>
  <c r="V525" i="1"/>
  <c r="W525" i="1"/>
  <c r="S526" i="1"/>
  <c r="T526" i="1"/>
  <c r="U526" i="1"/>
  <c r="V526" i="1"/>
  <c r="W526" i="1"/>
  <c r="S527" i="1"/>
  <c r="T527" i="1"/>
  <c r="U527" i="1"/>
  <c r="V527" i="1"/>
  <c r="W527" i="1"/>
  <c r="S528" i="1"/>
  <c r="T528" i="1"/>
  <c r="U528" i="1"/>
  <c r="V528" i="1"/>
  <c r="W528" i="1"/>
  <c r="S529" i="1"/>
  <c r="T529" i="1"/>
  <c r="U529" i="1"/>
  <c r="V529" i="1"/>
  <c r="W529" i="1"/>
  <c r="S530" i="1"/>
  <c r="T530" i="1"/>
  <c r="U530" i="1"/>
  <c r="V530" i="1"/>
  <c r="W530" i="1"/>
  <c r="S531" i="1"/>
  <c r="T531" i="1"/>
  <c r="U531" i="1"/>
  <c r="V531" i="1"/>
  <c r="W531" i="1"/>
  <c r="S532" i="1"/>
  <c r="T532" i="1"/>
  <c r="U532" i="1"/>
  <c r="V532" i="1"/>
  <c r="W532" i="1"/>
  <c r="S533" i="1"/>
  <c r="T533" i="1"/>
  <c r="U533" i="1"/>
  <c r="V533" i="1"/>
  <c r="W533" i="1"/>
  <c r="S534" i="1"/>
  <c r="T534" i="1"/>
  <c r="U534" i="1"/>
  <c r="V534" i="1"/>
  <c r="W534" i="1"/>
  <c r="S535" i="1"/>
  <c r="T535" i="1"/>
  <c r="U535" i="1"/>
  <c r="V535" i="1"/>
  <c r="W535" i="1"/>
  <c r="S536" i="1"/>
  <c r="T536" i="1"/>
  <c r="U536" i="1"/>
  <c r="V536" i="1"/>
  <c r="W536" i="1"/>
  <c r="S537" i="1"/>
  <c r="T537" i="1"/>
  <c r="U537" i="1"/>
  <c r="V537" i="1"/>
  <c r="W537" i="1"/>
  <c r="S538" i="1"/>
  <c r="T538" i="1"/>
  <c r="U538" i="1"/>
  <c r="V538" i="1"/>
  <c r="W538" i="1"/>
  <c r="S539" i="1"/>
  <c r="T539" i="1"/>
  <c r="U539" i="1"/>
  <c r="V539" i="1"/>
  <c r="W539" i="1"/>
  <c r="S540" i="1"/>
  <c r="T540" i="1"/>
  <c r="U540" i="1"/>
  <c r="V540" i="1"/>
  <c r="W540" i="1"/>
  <c r="S541" i="1"/>
  <c r="T541" i="1"/>
  <c r="U541" i="1"/>
  <c r="V541" i="1"/>
  <c r="W541" i="1"/>
  <c r="S542" i="1"/>
  <c r="T542" i="1"/>
  <c r="U542" i="1"/>
  <c r="V542" i="1"/>
  <c r="W542" i="1"/>
  <c r="S543" i="1"/>
  <c r="T543" i="1"/>
  <c r="U543" i="1"/>
  <c r="V543" i="1"/>
  <c r="W543" i="1"/>
  <c r="S544" i="1"/>
  <c r="T544" i="1"/>
  <c r="U544" i="1"/>
  <c r="V544" i="1"/>
  <c r="W544" i="1"/>
  <c r="S545" i="1"/>
  <c r="T545" i="1"/>
  <c r="U545" i="1"/>
  <c r="V545" i="1"/>
  <c r="W545" i="1"/>
  <c r="S546" i="1"/>
  <c r="T546" i="1"/>
  <c r="U546" i="1"/>
  <c r="V546" i="1"/>
  <c r="W546" i="1"/>
  <c r="S547" i="1"/>
  <c r="T547" i="1"/>
  <c r="U547" i="1"/>
  <c r="V547" i="1"/>
  <c r="W547" i="1"/>
  <c r="S548" i="1"/>
  <c r="T548" i="1"/>
  <c r="U548" i="1"/>
  <c r="V548" i="1"/>
  <c r="W548" i="1"/>
  <c r="S549" i="1"/>
  <c r="T549" i="1"/>
  <c r="U549" i="1"/>
  <c r="V549" i="1"/>
  <c r="W549" i="1"/>
  <c r="S550" i="1"/>
  <c r="T550" i="1"/>
  <c r="U550" i="1"/>
  <c r="V550" i="1"/>
  <c r="W550" i="1"/>
  <c r="S551" i="1"/>
  <c r="T551" i="1"/>
  <c r="U551" i="1"/>
  <c r="V551" i="1"/>
  <c r="W551" i="1"/>
  <c r="S552" i="1"/>
  <c r="T552" i="1"/>
  <c r="U552" i="1"/>
  <c r="V552" i="1"/>
  <c r="W552" i="1"/>
  <c r="S553" i="1"/>
  <c r="T553" i="1"/>
  <c r="U553" i="1"/>
  <c r="V553" i="1"/>
  <c r="W553" i="1"/>
  <c r="S554" i="1"/>
  <c r="T554" i="1"/>
  <c r="U554" i="1"/>
  <c r="V554" i="1"/>
  <c r="W554" i="1"/>
  <c r="S555" i="1"/>
  <c r="T555" i="1"/>
  <c r="U555" i="1"/>
  <c r="V555" i="1"/>
  <c r="W555" i="1"/>
  <c r="S556" i="1"/>
  <c r="T556" i="1"/>
  <c r="U556" i="1"/>
  <c r="V556" i="1"/>
  <c r="W556" i="1"/>
  <c r="S557" i="1"/>
  <c r="T557" i="1"/>
  <c r="U557" i="1"/>
  <c r="V557" i="1"/>
  <c r="W557" i="1"/>
  <c r="S558" i="1"/>
  <c r="T558" i="1"/>
  <c r="U558" i="1"/>
  <c r="V558" i="1"/>
  <c r="W558" i="1"/>
  <c r="S559" i="1"/>
  <c r="T559" i="1"/>
  <c r="U559" i="1"/>
  <c r="V559" i="1"/>
  <c r="W559" i="1"/>
  <c r="S560" i="1"/>
  <c r="T560" i="1"/>
  <c r="U560" i="1"/>
  <c r="V560" i="1"/>
  <c r="W560" i="1"/>
  <c r="S561" i="1"/>
  <c r="T561" i="1"/>
  <c r="U561" i="1"/>
  <c r="V561" i="1"/>
  <c r="W561" i="1"/>
  <c r="S562" i="1"/>
  <c r="T562" i="1"/>
  <c r="U562" i="1"/>
  <c r="V562" i="1"/>
  <c r="W562" i="1"/>
  <c r="S563" i="1"/>
  <c r="T563" i="1"/>
  <c r="U563" i="1"/>
  <c r="V563" i="1"/>
  <c r="W563" i="1"/>
  <c r="S564" i="1"/>
  <c r="T564" i="1"/>
  <c r="U564" i="1"/>
  <c r="V564" i="1"/>
  <c r="W564" i="1"/>
  <c r="S565" i="1"/>
  <c r="T565" i="1"/>
  <c r="U565" i="1"/>
  <c r="V565" i="1"/>
  <c r="W565" i="1"/>
  <c r="S566" i="1"/>
  <c r="T566" i="1"/>
  <c r="U566" i="1"/>
  <c r="V566" i="1"/>
  <c r="W566" i="1"/>
  <c r="S567" i="1"/>
  <c r="T567" i="1"/>
  <c r="U567" i="1"/>
  <c r="V567" i="1"/>
  <c r="W567" i="1"/>
  <c r="S568" i="1"/>
  <c r="T568" i="1"/>
  <c r="U568" i="1"/>
  <c r="V568" i="1"/>
  <c r="W568" i="1"/>
  <c r="S569" i="1"/>
  <c r="T569" i="1"/>
  <c r="U569" i="1"/>
  <c r="V569" i="1"/>
  <c r="W569" i="1"/>
  <c r="S570" i="1"/>
  <c r="T570" i="1"/>
  <c r="U570" i="1"/>
  <c r="V570" i="1"/>
  <c r="W570" i="1"/>
  <c r="S571" i="1"/>
  <c r="T571" i="1"/>
  <c r="U571" i="1"/>
  <c r="V571" i="1"/>
  <c r="W571" i="1"/>
  <c r="S572" i="1"/>
  <c r="T572" i="1"/>
  <c r="U572" i="1"/>
  <c r="V572" i="1"/>
  <c r="W572" i="1"/>
  <c r="S573" i="1"/>
  <c r="T573" i="1"/>
  <c r="U573" i="1"/>
  <c r="V573" i="1"/>
  <c r="W573" i="1"/>
  <c r="S574" i="1"/>
  <c r="T574" i="1"/>
  <c r="U574" i="1"/>
  <c r="V574" i="1"/>
  <c r="W574" i="1"/>
  <c r="S575" i="1"/>
  <c r="T575" i="1"/>
  <c r="U575" i="1"/>
  <c r="V575" i="1"/>
  <c r="W575" i="1"/>
  <c r="S576" i="1"/>
  <c r="T576" i="1"/>
  <c r="U576" i="1"/>
  <c r="V576" i="1"/>
  <c r="W576" i="1"/>
  <c r="S577" i="1"/>
  <c r="T577" i="1"/>
  <c r="U577" i="1"/>
  <c r="V577" i="1"/>
  <c r="W577" i="1"/>
  <c r="S578" i="1"/>
  <c r="T578" i="1"/>
  <c r="U578" i="1"/>
  <c r="V578" i="1"/>
  <c r="W578" i="1"/>
  <c r="S579" i="1"/>
  <c r="T579" i="1"/>
  <c r="U579" i="1"/>
  <c r="V579" i="1"/>
  <c r="W579" i="1"/>
  <c r="S580" i="1"/>
  <c r="T580" i="1"/>
  <c r="U580" i="1"/>
  <c r="V580" i="1"/>
  <c r="W580" i="1"/>
  <c r="S581" i="1"/>
  <c r="T581" i="1"/>
  <c r="U581" i="1"/>
  <c r="V581" i="1"/>
  <c r="W581" i="1"/>
  <c r="S582" i="1"/>
  <c r="T582" i="1"/>
  <c r="U582" i="1"/>
  <c r="V582" i="1"/>
  <c r="W582" i="1"/>
  <c r="S583" i="1"/>
  <c r="T583" i="1"/>
  <c r="U583" i="1"/>
  <c r="V583" i="1"/>
  <c r="W583" i="1"/>
  <c r="S584" i="1"/>
  <c r="T584" i="1"/>
  <c r="U584" i="1"/>
  <c r="V584" i="1"/>
  <c r="W584" i="1"/>
  <c r="S585" i="1"/>
  <c r="T585" i="1"/>
  <c r="U585" i="1"/>
  <c r="V585" i="1"/>
  <c r="W585" i="1"/>
  <c r="S586" i="1"/>
  <c r="T586" i="1"/>
  <c r="U586" i="1"/>
  <c r="V586" i="1"/>
  <c r="W586" i="1"/>
  <c r="S587" i="1"/>
  <c r="T587" i="1"/>
  <c r="U587" i="1"/>
  <c r="V587" i="1"/>
  <c r="W587" i="1"/>
  <c r="S588" i="1"/>
  <c r="T588" i="1"/>
  <c r="U588" i="1"/>
  <c r="V588" i="1"/>
  <c r="W588" i="1"/>
  <c r="S589" i="1"/>
  <c r="T589" i="1"/>
  <c r="U589" i="1"/>
  <c r="V589" i="1"/>
  <c r="W589" i="1"/>
  <c r="S590" i="1"/>
  <c r="T590" i="1"/>
  <c r="U590" i="1"/>
  <c r="V590" i="1"/>
  <c r="W590" i="1"/>
  <c r="S591" i="1"/>
  <c r="T591" i="1"/>
  <c r="U591" i="1"/>
  <c r="V591" i="1"/>
  <c r="W591" i="1"/>
  <c r="S592" i="1"/>
  <c r="T592" i="1"/>
  <c r="U592" i="1"/>
  <c r="V592" i="1"/>
  <c r="W592" i="1"/>
  <c r="S593" i="1"/>
  <c r="T593" i="1"/>
  <c r="U593" i="1"/>
  <c r="V593" i="1"/>
  <c r="W593" i="1"/>
  <c r="S594" i="1"/>
  <c r="T594" i="1"/>
  <c r="U594" i="1"/>
  <c r="V594" i="1"/>
  <c r="W594" i="1"/>
  <c r="S595" i="1"/>
  <c r="T595" i="1"/>
  <c r="U595" i="1"/>
  <c r="V595" i="1"/>
  <c r="W595" i="1"/>
  <c r="S596" i="1"/>
  <c r="T596" i="1"/>
  <c r="U596" i="1"/>
  <c r="V596" i="1"/>
  <c r="W596" i="1"/>
  <c r="S597" i="1"/>
  <c r="T597" i="1"/>
  <c r="U597" i="1"/>
  <c r="V597" i="1"/>
  <c r="W597" i="1"/>
  <c r="S598" i="1"/>
  <c r="T598" i="1"/>
  <c r="U598" i="1"/>
  <c r="V598" i="1"/>
  <c r="W598" i="1"/>
  <c r="S599" i="1"/>
  <c r="T599" i="1"/>
  <c r="U599" i="1"/>
  <c r="V599" i="1"/>
  <c r="W599" i="1"/>
  <c r="S600" i="1"/>
  <c r="T600" i="1"/>
  <c r="U600" i="1"/>
  <c r="V600" i="1"/>
  <c r="W600" i="1"/>
  <c r="S601" i="1"/>
  <c r="T601" i="1"/>
  <c r="U601" i="1"/>
  <c r="V601" i="1"/>
  <c r="W601" i="1"/>
  <c r="S602" i="1"/>
  <c r="T602" i="1"/>
  <c r="U602" i="1"/>
  <c r="V602" i="1"/>
  <c r="W602" i="1"/>
  <c r="S603" i="1"/>
  <c r="T603" i="1"/>
  <c r="U603" i="1"/>
  <c r="V603" i="1"/>
  <c r="W603" i="1"/>
  <c r="S604" i="1"/>
  <c r="T604" i="1"/>
  <c r="U604" i="1"/>
  <c r="V604" i="1"/>
  <c r="W604" i="1"/>
  <c r="S605" i="1"/>
  <c r="T605" i="1"/>
  <c r="U605" i="1"/>
  <c r="V605" i="1"/>
  <c r="W605" i="1"/>
  <c r="S606" i="1"/>
  <c r="T606" i="1"/>
  <c r="U606" i="1"/>
  <c r="V606" i="1"/>
  <c r="W606" i="1"/>
  <c r="S607" i="1"/>
  <c r="T607" i="1"/>
  <c r="U607" i="1"/>
  <c r="V607" i="1"/>
  <c r="W607" i="1"/>
  <c r="S608" i="1"/>
  <c r="T608" i="1"/>
  <c r="U608" i="1"/>
  <c r="V608" i="1"/>
  <c r="W608" i="1"/>
  <c r="S609" i="1"/>
  <c r="T609" i="1"/>
  <c r="U609" i="1"/>
  <c r="V609" i="1"/>
  <c r="W609" i="1"/>
  <c r="S610" i="1"/>
  <c r="T610" i="1"/>
  <c r="U610" i="1"/>
  <c r="V610" i="1"/>
  <c r="W610" i="1"/>
  <c r="S611" i="1"/>
  <c r="T611" i="1"/>
  <c r="U611" i="1"/>
  <c r="V611" i="1"/>
  <c r="W611" i="1"/>
  <c r="S612" i="1"/>
  <c r="T612" i="1"/>
  <c r="U612" i="1"/>
  <c r="V612" i="1"/>
  <c r="W612" i="1"/>
  <c r="S613" i="1"/>
  <c r="T613" i="1"/>
  <c r="U613" i="1"/>
  <c r="V613" i="1"/>
  <c r="W613" i="1"/>
  <c r="S614" i="1"/>
  <c r="T614" i="1"/>
  <c r="U614" i="1"/>
  <c r="V614" i="1"/>
  <c r="W614" i="1"/>
  <c r="S615" i="1"/>
  <c r="T615" i="1"/>
  <c r="U615" i="1"/>
  <c r="V615" i="1"/>
  <c r="W615" i="1"/>
  <c r="S616" i="1"/>
  <c r="T616" i="1"/>
  <c r="U616" i="1"/>
  <c r="V616" i="1"/>
  <c r="W616" i="1"/>
  <c r="S617" i="1"/>
  <c r="T617" i="1"/>
  <c r="U617" i="1"/>
  <c r="V617" i="1"/>
  <c r="W617" i="1"/>
  <c r="S618" i="1"/>
  <c r="T618" i="1"/>
  <c r="U618" i="1"/>
  <c r="V618" i="1"/>
  <c r="W618" i="1"/>
  <c r="S619" i="1"/>
  <c r="T619" i="1"/>
  <c r="U619" i="1"/>
  <c r="V619" i="1"/>
  <c r="W619" i="1"/>
  <c r="S620" i="1"/>
  <c r="T620" i="1"/>
  <c r="U620" i="1"/>
  <c r="V620" i="1"/>
  <c r="W620" i="1"/>
  <c r="S621" i="1"/>
  <c r="T621" i="1"/>
  <c r="U621" i="1"/>
  <c r="V621" i="1"/>
  <c r="W621" i="1"/>
  <c r="S622" i="1"/>
  <c r="T622" i="1"/>
  <c r="U622" i="1"/>
  <c r="V622" i="1"/>
  <c r="W622" i="1"/>
  <c r="S623" i="1"/>
  <c r="T623" i="1"/>
  <c r="U623" i="1"/>
  <c r="V623" i="1"/>
  <c r="W623" i="1"/>
  <c r="S624" i="1"/>
  <c r="T624" i="1"/>
  <c r="U624" i="1"/>
  <c r="V624" i="1"/>
  <c r="W624" i="1"/>
  <c r="S625" i="1"/>
  <c r="T625" i="1"/>
  <c r="U625" i="1"/>
  <c r="V625" i="1"/>
  <c r="W625" i="1"/>
  <c r="S626" i="1"/>
  <c r="T626" i="1"/>
  <c r="U626" i="1"/>
  <c r="V626" i="1"/>
  <c r="W626" i="1"/>
  <c r="S627" i="1"/>
  <c r="T627" i="1"/>
  <c r="U627" i="1"/>
  <c r="V627" i="1"/>
  <c r="W627" i="1"/>
  <c r="S628" i="1"/>
  <c r="T628" i="1"/>
  <c r="U628" i="1"/>
  <c r="V628" i="1"/>
  <c r="W628" i="1"/>
  <c r="S629" i="1"/>
  <c r="T629" i="1"/>
  <c r="U629" i="1"/>
  <c r="V629" i="1"/>
  <c r="W629" i="1"/>
  <c r="S630" i="1"/>
  <c r="T630" i="1"/>
  <c r="U630" i="1"/>
  <c r="V630" i="1"/>
  <c r="W630" i="1"/>
  <c r="S631" i="1"/>
  <c r="T631" i="1"/>
  <c r="U631" i="1"/>
  <c r="V631" i="1"/>
  <c r="W631" i="1"/>
  <c r="S632" i="1"/>
  <c r="T632" i="1"/>
  <c r="U632" i="1"/>
  <c r="V632" i="1"/>
  <c r="W632" i="1"/>
  <c r="S633" i="1"/>
  <c r="T633" i="1"/>
  <c r="U633" i="1"/>
  <c r="V633" i="1"/>
  <c r="W633" i="1"/>
  <c r="S634" i="1"/>
  <c r="T634" i="1"/>
  <c r="U634" i="1"/>
  <c r="V634" i="1"/>
  <c r="W634" i="1"/>
  <c r="S635" i="1"/>
  <c r="T635" i="1"/>
  <c r="U635" i="1"/>
  <c r="V635" i="1"/>
  <c r="W635" i="1"/>
  <c r="S636" i="1"/>
  <c r="T636" i="1"/>
  <c r="U636" i="1"/>
  <c r="V636" i="1"/>
  <c r="W636" i="1"/>
  <c r="S637" i="1"/>
  <c r="T637" i="1"/>
  <c r="U637" i="1"/>
  <c r="V637" i="1"/>
  <c r="W637" i="1"/>
  <c r="S638" i="1"/>
  <c r="T638" i="1"/>
  <c r="U638" i="1"/>
  <c r="V638" i="1"/>
  <c r="W638" i="1"/>
  <c r="S639" i="1"/>
  <c r="T639" i="1"/>
  <c r="U639" i="1"/>
  <c r="V639" i="1"/>
  <c r="W639" i="1"/>
  <c r="S640" i="1"/>
  <c r="T640" i="1"/>
  <c r="U640" i="1"/>
  <c r="V640" i="1"/>
  <c r="W640" i="1"/>
  <c r="S641" i="1"/>
  <c r="T641" i="1"/>
  <c r="U641" i="1"/>
  <c r="V641" i="1"/>
  <c r="W641" i="1"/>
  <c r="S642" i="1"/>
  <c r="T642" i="1"/>
  <c r="U642" i="1"/>
  <c r="V642" i="1"/>
  <c r="W642" i="1"/>
  <c r="S643" i="1"/>
  <c r="T643" i="1"/>
  <c r="U643" i="1"/>
  <c r="V643" i="1"/>
  <c r="W643" i="1"/>
  <c r="S644" i="1"/>
  <c r="T644" i="1"/>
  <c r="U644" i="1"/>
  <c r="V644" i="1"/>
  <c r="W644" i="1"/>
  <c r="S645" i="1"/>
  <c r="T645" i="1"/>
  <c r="U645" i="1"/>
  <c r="V645" i="1"/>
  <c r="W645" i="1"/>
  <c r="S646" i="1"/>
  <c r="T646" i="1"/>
  <c r="U646" i="1"/>
  <c r="V646" i="1"/>
  <c r="W646" i="1"/>
  <c r="S647" i="1"/>
  <c r="T647" i="1"/>
  <c r="U647" i="1"/>
  <c r="V647" i="1"/>
  <c r="W647" i="1"/>
  <c r="S648" i="1"/>
  <c r="T648" i="1"/>
  <c r="U648" i="1"/>
  <c r="V648" i="1"/>
  <c r="W648" i="1"/>
  <c r="S649" i="1"/>
  <c r="T649" i="1"/>
  <c r="U649" i="1"/>
  <c r="V649" i="1"/>
  <c r="W649" i="1"/>
  <c r="S650" i="1"/>
  <c r="T650" i="1"/>
  <c r="U650" i="1"/>
  <c r="V650" i="1"/>
  <c r="W650" i="1"/>
  <c r="S651" i="1"/>
  <c r="T651" i="1"/>
  <c r="U651" i="1"/>
  <c r="V651" i="1"/>
  <c r="W651" i="1"/>
  <c r="S652" i="1"/>
  <c r="T652" i="1"/>
  <c r="U652" i="1"/>
  <c r="V652" i="1"/>
  <c r="W652" i="1"/>
  <c r="S653" i="1"/>
  <c r="T653" i="1"/>
  <c r="U653" i="1"/>
  <c r="V653" i="1"/>
  <c r="W653" i="1"/>
  <c r="S654" i="1"/>
  <c r="T654" i="1"/>
  <c r="U654" i="1"/>
  <c r="V654" i="1"/>
  <c r="W654" i="1"/>
  <c r="S655" i="1"/>
  <c r="T655" i="1"/>
  <c r="U655" i="1"/>
  <c r="V655" i="1"/>
  <c r="W655" i="1"/>
  <c r="S656" i="1"/>
  <c r="T656" i="1"/>
  <c r="U656" i="1"/>
  <c r="V656" i="1"/>
  <c r="W656" i="1"/>
  <c r="S657" i="1"/>
  <c r="T657" i="1"/>
  <c r="U657" i="1"/>
  <c r="V657" i="1"/>
  <c r="W657" i="1"/>
  <c r="S658" i="1"/>
  <c r="T658" i="1"/>
  <c r="U658" i="1"/>
  <c r="V658" i="1"/>
  <c r="W658" i="1"/>
  <c r="S659" i="1"/>
  <c r="T659" i="1"/>
  <c r="U659" i="1"/>
  <c r="V659" i="1"/>
  <c r="W659" i="1"/>
  <c r="S660" i="1"/>
  <c r="T660" i="1"/>
  <c r="U660" i="1"/>
  <c r="V660" i="1"/>
  <c r="W660" i="1"/>
  <c r="S661" i="1"/>
  <c r="T661" i="1"/>
  <c r="U661" i="1"/>
  <c r="V661" i="1"/>
  <c r="W661" i="1"/>
  <c r="S662" i="1"/>
  <c r="T662" i="1"/>
  <c r="U662" i="1"/>
  <c r="V662" i="1"/>
  <c r="W662" i="1"/>
  <c r="S663" i="1"/>
  <c r="T663" i="1"/>
  <c r="U663" i="1"/>
  <c r="V663" i="1"/>
  <c r="W663" i="1"/>
  <c r="S664" i="1"/>
  <c r="T664" i="1"/>
  <c r="U664" i="1"/>
  <c r="V664" i="1"/>
  <c r="W664" i="1"/>
  <c r="S665" i="1"/>
  <c r="T665" i="1"/>
  <c r="U665" i="1"/>
  <c r="V665" i="1"/>
  <c r="W665" i="1"/>
  <c r="S666" i="1"/>
  <c r="T666" i="1"/>
  <c r="U666" i="1"/>
  <c r="V666" i="1"/>
  <c r="W666" i="1"/>
  <c r="S667" i="1"/>
  <c r="T667" i="1"/>
  <c r="U667" i="1"/>
  <c r="V667" i="1"/>
  <c r="W667" i="1"/>
  <c r="S668" i="1"/>
  <c r="T668" i="1"/>
  <c r="U668" i="1"/>
  <c r="V668" i="1"/>
  <c r="W668" i="1"/>
  <c r="S669" i="1"/>
  <c r="T669" i="1"/>
  <c r="U669" i="1"/>
  <c r="V669" i="1"/>
  <c r="W669" i="1"/>
  <c r="S670" i="1"/>
  <c r="T670" i="1"/>
  <c r="U670" i="1"/>
  <c r="V670" i="1"/>
  <c r="W670" i="1"/>
  <c r="S671" i="1"/>
  <c r="T671" i="1"/>
  <c r="U671" i="1"/>
  <c r="V671" i="1"/>
  <c r="W671" i="1"/>
  <c r="S672" i="1"/>
  <c r="T672" i="1"/>
  <c r="U672" i="1"/>
  <c r="V672" i="1"/>
  <c r="W672" i="1"/>
  <c r="S673" i="1"/>
  <c r="T673" i="1"/>
  <c r="U673" i="1"/>
  <c r="V673" i="1"/>
  <c r="W673" i="1"/>
  <c r="S674" i="1"/>
  <c r="T674" i="1"/>
  <c r="U674" i="1"/>
  <c r="V674" i="1"/>
  <c r="W674" i="1"/>
  <c r="S675" i="1"/>
  <c r="T675" i="1"/>
  <c r="U675" i="1"/>
  <c r="V675" i="1"/>
  <c r="W675" i="1"/>
  <c r="S676" i="1"/>
  <c r="T676" i="1"/>
  <c r="U676" i="1"/>
  <c r="V676" i="1"/>
  <c r="W676" i="1"/>
  <c r="S677" i="1"/>
  <c r="T677" i="1"/>
  <c r="U677" i="1"/>
  <c r="V677" i="1"/>
  <c r="W677" i="1"/>
  <c r="S678" i="1"/>
  <c r="T678" i="1"/>
  <c r="U678" i="1"/>
  <c r="V678" i="1"/>
  <c r="W678" i="1"/>
  <c r="S679" i="1"/>
  <c r="T679" i="1"/>
  <c r="U679" i="1"/>
  <c r="V679" i="1"/>
  <c r="W679" i="1"/>
  <c r="S680" i="1"/>
  <c r="T680" i="1"/>
  <c r="U680" i="1"/>
  <c r="V680" i="1"/>
  <c r="W680" i="1"/>
  <c r="S681" i="1"/>
  <c r="T681" i="1"/>
  <c r="U681" i="1"/>
  <c r="V681" i="1"/>
  <c r="W681" i="1"/>
  <c r="S682" i="1"/>
  <c r="T682" i="1"/>
  <c r="U682" i="1"/>
  <c r="V682" i="1"/>
  <c r="W682" i="1"/>
  <c r="S683" i="1"/>
  <c r="T683" i="1"/>
  <c r="U683" i="1"/>
  <c r="V683" i="1"/>
  <c r="W683" i="1"/>
  <c r="S684" i="1"/>
  <c r="T684" i="1"/>
  <c r="U684" i="1"/>
  <c r="V684" i="1"/>
  <c r="W684" i="1"/>
  <c r="S685" i="1"/>
  <c r="T685" i="1"/>
  <c r="U685" i="1"/>
  <c r="V685" i="1"/>
  <c r="W685" i="1"/>
  <c r="S686" i="1"/>
  <c r="T686" i="1"/>
  <c r="U686" i="1"/>
  <c r="V686" i="1"/>
  <c r="W686" i="1"/>
  <c r="S687" i="1"/>
  <c r="T687" i="1"/>
  <c r="U687" i="1"/>
  <c r="V687" i="1"/>
  <c r="W687" i="1"/>
  <c r="S688" i="1"/>
  <c r="T688" i="1"/>
  <c r="U688" i="1"/>
  <c r="V688" i="1"/>
  <c r="W688" i="1"/>
  <c r="S689" i="1"/>
  <c r="T689" i="1"/>
  <c r="U689" i="1"/>
  <c r="V689" i="1"/>
  <c r="W689" i="1"/>
  <c r="S690" i="1"/>
  <c r="T690" i="1"/>
  <c r="U690" i="1"/>
  <c r="V690" i="1"/>
  <c r="W690" i="1"/>
  <c r="S691" i="1"/>
  <c r="T691" i="1"/>
  <c r="U691" i="1"/>
  <c r="V691" i="1"/>
  <c r="W691" i="1"/>
  <c r="S692" i="1"/>
  <c r="T692" i="1"/>
  <c r="U692" i="1"/>
  <c r="V692" i="1"/>
  <c r="W692" i="1"/>
  <c r="S693" i="1"/>
  <c r="T693" i="1"/>
  <c r="U693" i="1"/>
  <c r="V693" i="1"/>
  <c r="W693" i="1"/>
  <c r="S694" i="1"/>
  <c r="T694" i="1"/>
  <c r="U694" i="1"/>
  <c r="V694" i="1"/>
  <c r="W694" i="1"/>
  <c r="S695" i="1"/>
  <c r="T695" i="1"/>
  <c r="U695" i="1"/>
  <c r="V695" i="1"/>
  <c r="W695" i="1"/>
  <c r="S696" i="1"/>
  <c r="T696" i="1"/>
  <c r="U696" i="1"/>
  <c r="V696" i="1"/>
  <c r="W696" i="1"/>
  <c r="S697" i="1"/>
  <c r="T697" i="1"/>
  <c r="U697" i="1"/>
  <c r="V697" i="1"/>
  <c r="W697" i="1"/>
  <c r="S698" i="1"/>
  <c r="T698" i="1"/>
  <c r="U698" i="1"/>
  <c r="V698" i="1"/>
  <c r="W698" i="1"/>
  <c r="S699" i="1"/>
  <c r="T699" i="1"/>
  <c r="U699" i="1"/>
  <c r="V699" i="1"/>
  <c r="W699" i="1"/>
  <c r="S700" i="1"/>
  <c r="T700" i="1"/>
  <c r="U700" i="1"/>
  <c r="V700" i="1"/>
  <c r="W700" i="1"/>
  <c r="S701" i="1"/>
  <c r="T701" i="1"/>
  <c r="U701" i="1"/>
  <c r="V701" i="1"/>
  <c r="W701" i="1"/>
  <c r="S702" i="1"/>
  <c r="T702" i="1"/>
  <c r="U702" i="1"/>
  <c r="V702" i="1"/>
  <c r="W702" i="1"/>
  <c r="S703" i="1"/>
  <c r="T703" i="1"/>
  <c r="U703" i="1"/>
  <c r="V703" i="1"/>
  <c r="W703" i="1"/>
  <c r="S704" i="1"/>
  <c r="T704" i="1"/>
  <c r="U704" i="1"/>
  <c r="V704" i="1"/>
  <c r="W704" i="1"/>
  <c r="S705" i="1"/>
  <c r="T705" i="1"/>
  <c r="U705" i="1"/>
  <c r="V705" i="1"/>
  <c r="W705" i="1"/>
  <c r="S706" i="1"/>
  <c r="T706" i="1"/>
  <c r="U706" i="1"/>
  <c r="V706" i="1"/>
  <c r="W706" i="1"/>
  <c r="S707" i="1"/>
  <c r="T707" i="1"/>
  <c r="U707" i="1"/>
  <c r="V707" i="1"/>
  <c r="W707" i="1"/>
  <c r="S708" i="1"/>
  <c r="T708" i="1"/>
  <c r="U708" i="1"/>
  <c r="V708" i="1"/>
  <c r="W708" i="1"/>
  <c r="S709" i="1"/>
  <c r="T709" i="1"/>
  <c r="U709" i="1"/>
  <c r="V709" i="1"/>
  <c r="W709" i="1"/>
  <c r="S710" i="1"/>
  <c r="T710" i="1"/>
  <c r="U710" i="1"/>
  <c r="V710" i="1"/>
  <c r="W710" i="1"/>
  <c r="S711" i="1"/>
  <c r="T711" i="1"/>
  <c r="U711" i="1"/>
  <c r="V711" i="1"/>
  <c r="W711" i="1"/>
  <c r="S712" i="1"/>
  <c r="T712" i="1"/>
  <c r="U712" i="1"/>
  <c r="V712" i="1"/>
  <c r="W712" i="1"/>
  <c r="S713" i="1"/>
  <c r="T713" i="1"/>
  <c r="U713" i="1"/>
  <c r="V713" i="1"/>
  <c r="W713" i="1"/>
  <c r="S714" i="1"/>
  <c r="T714" i="1"/>
  <c r="U714" i="1"/>
  <c r="V714" i="1"/>
  <c r="W714" i="1"/>
  <c r="S715" i="1"/>
  <c r="T715" i="1"/>
  <c r="U715" i="1"/>
  <c r="V715" i="1"/>
  <c r="W715" i="1"/>
  <c r="S716" i="1"/>
  <c r="T716" i="1"/>
  <c r="U716" i="1"/>
  <c r="V716" i="1"/>
  <c r="W716" i="1"/>
  <c r="S717" i="1"/>
  <c r="T717" i="1"/>
  <c r="U717" i="1"/>
  <c r="V717" i="1"/>
  <c r="W717" i="1"/>
  <c r="S718" i="1"/>
  <c r="T718" i="1"/>
  <c r="U718" i="1"/>
  <c r="V718" i="1"/>
  <c r="W718" i="1"/>
  <c r="S719" i="1"/>
  <c r="T719" i="1"/>
  <c r="U719" i="1"/>
  <c r="V719" i="1"/>
  <c r="W719" i="1"/>
  <c r="S720" i="1"/>
  <c r="T720" i="1"/>
  <c r="U720" i="1"/>
  <c r="V720" i="1"/>
  <c r="W720" i="1"/>
  <c r="S721" i="1"/>
  <c r="T721" i="1"/>
  <c r="U721" i="1"/>
  <c r="V721" i="1"/>
  <c r="W721" i="1"/>
  <c r="S722" i="1"/>
  <c r="T722" i="1"/>
  <c r="U722" i="1"/>
  <c r="V722" i="1"/>
  <c r="W722" i="1"/>
  <c r="S723" i="1"/>
  <c r="T723" i="1"/>
  <c r="U723" i="1"/>
  <c r="V723" i="1"/>
  <c r="W723" i="1"/>
  <c r="S724" i="1"/>
  <c r="T724" i="1"/>
  <c r="U724" i="1"/>
  <c r="V724" i="1"/>
  <c r="W724" i="1"/>
  <c r="S725" i="1"/>
  <c r="T725" i="1"/>
  <c r="U725" i="1"/>
  <c r="V725" i="1"/>
  <c r="W725" i="1"/>
  <c r="S726" i="1"/>
  <c r="T726" i="1"/>
  <c r="U726" i="1"/>
  <c r="V726" i="1"/>
  <c r="W726" i="1"/>
  <c r="S727" i="1"/>
  <c r="T727" i="1"/>
  <c r="U727" i="1"/>
  <c r="V727" i="1"/>
  <c r="W727" i="1"/>
  <c r="S728" i="1"/>
  <c r="T728" i="1"/>
  <c r="U728" i="1"/>
  <c r="V728" i="1"/>
  <c r="W728" i="1"/>
  <c r="S729" i="1"/>
  <c r="T729" i="1"/>
  <c r="U729" i="1"/>
  <c r="V729" i="1"/>
  <c r="W729" i="1"/>
  <c r="S730" i="1"/>
  <c r="T730" i="1"/>
  <c r="U730" i="1"/>
  <c r="V730" i="1"/>
  <c r="W730" i="1"/>
  <c r="S731" i="1"/>
  <c r="T731" i="1"/>
  <c r="U731" i="1"/>
  <c r="V731" i="1"/>
  <c r="W731" i="1"/>
  <c r="S732" i="1"/>
  <c r="T732" i="1"/>
  <c r="U732" i="1"/>
  <c r="V732" i="1"/>
  <c r="W732" i="1"/>
  <c r="S733" i="1"/>
  <c r="T733" i="1"/>
  <c r="U733" i="1"/>
  <c r="V733" i="1"/>
  <c r="W733" i="1"/>
  <c r="S734" i="1"/>
  <c r="T734" i="1"/>
  <c r="U734" i="1"/>
  <c r="V734" i="1"/>
  <c r="W734" i="1"/>
  <c r="S735" i="1"/>
  <c r="T735" i="1"/>
  <c r="U735" i="1"/>
  <c r="V735" i="1"/>
  <c r="W735" i="1"/>
  <c r="S736" i="1"/>
  <c r="T736" i="1"/>
  <c r="U736" i="1"/>
  <c r="V736" i="1"/>
  <c r="W736" i="1"/>
  <c r="S737" i="1"/>
  <c r="T737" i="1"/>
  <c r="U737" i="1"/>
  <c r="V737" i="1"/>
  <c r="W737" i="1"/>
  <c r="S738" i="1"/>
  <c r="T738" i="1"/>
  <c r="U738" i="1"/>
  <c r="V738" i="1"/>
  <c r="W738" i="1"/>
  <c r="S739" i="1"/>
  <c r="T739" i="1"/>
  <c r="U739" i="1"/>
  <c r="V739" i="1"/>
  <c r="W739" i="1"/>
  <c r="S740" i="1"/>
  <c r="T740" i="1"/>
  <c r="U740" i="1"/>
  <c r="V740" i="1"/>
  <c r="W740" i="1"/>
  <c r="S741" i="1"/>
  <c r="T741" i="1"/>
  <c r="U741" i="1"/>
  <c r="V741" i="1"/>
  <c r="W741" i="1"/>
  <c r="S742" i="1"/>
  <c r="T742" i="1"/>
  <c r="U742" i="1"/>
  <c r="V742" i="1"/>
  <c r="W742" i="1"/>
  <c r="S743" i="1"/>
  <c r="T743" i="1"/>
  <c r="U743" i="1"/>
  <c r="V743" i="1"/>
  <c r="W743" i="1"/>
  <c r="S744" i="1"/>
  <c r="T744" i="1"/>
  <c r="U744" i="1"/>
  <c r="V744" i="1"/>
  <c r="W744" i="1"/>
  <c r="S745" i="1"/>
  <c r="T745" i="1"/>
  <c r="U745" i="1"/>
  <c r="V745" i="1"/>
  <c r="W745" i="1"/>
  <c r="S746" i="1"/>
  <c r="T746" i="1"/>
  <c r="U746" i="1"/>
  <c r="V746" i="1"/>
  <c r="W746" i="1"/>
  <c r="S747" i="1"/>
  <c r="T747" i="1"/>
  <c r="U747" i="1"/>
  <c r="V747" i="1"/>
  <c r="W747" i="1"/>
  <c r="S748" i="1"/>
  <c r="T748" i="1"/>
  <c r="U748" i="1"/>
  <c r="V748" i="1"/>
  <c r="W748" i="1"/>
  <c r="S749" i="1"/>
  <c r="T749" i="1"/>
  <c r="U749" i="1"/>
  <c r="V749" i="1"/>
  <c r="W749" i="1"/>
  <c r="S750" i="1"/>
  <c r="T750" i="1"/>
  <c r="U750" i="1"/>
  <c r="V750" i="1"/>
  <c r="W750" i="1"/>
  <c r="S751" i="1"/>
  <c r="T751" i="1"/>
  <c r="U751" i="1"/>
  <c r="V751" i="1"/>
  <c r="W751" i="1"/>
  <c r="S752" i="1"/>
  <c r="T752" i="1"/>
  <c r="U752" i="1"/>
  <c r="V752" i="1"/>
  <c r="W752" i="1"/>
  <c r="S753" i="1"/>
  <c r="T753" i="1"/>
  <c r="U753" i="1"/>
  <c r="V753" i="1"/>
  <c r="W753" i="1"/>
  <c r="S754" i="1"/>
  <c r="T754" i="1"/>
  <c r="U754" i="1"/>
  <c r="V754" i="1"/>
  <c r="W754" i="1"/>
  <c r="S755" i="1"/>
  <c r="T755" i="1"/>
  <c r="U755" i="1"/>
  <c r="V755" i="1"/>
  <c r="W755" i="1"/>
  <c r="S756" i="1"/>
  <c r="T756" i="1"/>
  <c r="U756" i="1"/>
  <c r="V756" i="1"/>
  <c r="W756" i="1"/>
  <c r="S757" i="1"/>
  <c r="T757" i="1"/>
  <c r="U757" i="1"/>
  <c r="V757" i="1"/>
  <c r="W757" i="1"/>
  <c r="S758" i="1"/>
  <c r="T758" i="1"/>
  <c r="U758" i="1"/>
  <c r="V758" i="1"/>
  <c r="W758" i="1"/>
  <c r="S759" i="1"/>
  <c r="T759" i="1"/>
  <c r="U759" i="1"/>
  <c r="V759" i="1"/>
  <c r="W759" i="1"/>
  <c r="S760" i="1"/>
  <c r="T760" i="1"/>
  <c r="U760" i="1"/>
  <c r="V760" i="1"/>
  <c r="W760" i="1"/>
  <c r="S761" i="1"/>
  <c r="T761" i="1"/>
  <c r="U761" i="1"/>
  <c r="V761" i="1"/>
  <c r="W761" i="1"/>
  <c r="S762" i="1"/>
  <c r="T762" i="1"/>
  <c r="U762" i="1"/>
  <c r="V762" i="1"/>
  <c r="W762" i="1"/>
  <c r="S763" i="1"/>
  <c r="T763" i="1"/>
  <c r="U763" i="1"/>
  <c r="V763" i="1"/>
  <c r="W763" i="1"/>
  <c r="S764" i="1"/>
  <c r="T764" i="1"/>
  <c r="U764" i="1"/>
  <c r="V764" i="1"/>
  <c r="W764" i="1"/>
  <c r="S765" i="1"/>
  <c r="T765" i="1"/>
  <c r="U765" i="1"/>
  <c r="V765" i="1"/>
  <c r="W765" i="1"/>
  <c r="S766" i="1"/>
  <c r="T766" i="1"/>
  <c r="U766" i="1"/>
  <c r="V766" i="1"/>
  <c r="W766" i="1"/>
  <c r="S767" i="1"/>
  <c r="T767" i="1"/>
  <c r="U767" i="1"/>
  <c r="V767" i="1"/>
  <c r="W767" i="1"/>
  <c r="S768" i="1"/>
  <c r="T768" i="1"/>
  <c r="U768" i="1"/>
  <c r="V768" i="1"/>
  <c r="W768" i="1"/>
  <c r="S769" i="1"/>
  <c r="T769" i="1"/>
  <c r="U769" i="1"/>
  <c r="V769" i="1"/>
  <c r="W769" i="1"/>
  <c r="S770" i="1"/>
  <c r="T770" i="1"/>
  <c r="U770" i="1"/>
  <c r="V770" i="1"/>
  <c r="W770" i="1"/>
  <c r="S771" i="1"/>
  <c r="T771" i="1"/>
  <c r="U771" i="1"/>
  <c r="V771" i="1"/>
  <c r="W771" i="1"/>
  <c r="S772" i="1"/>
  <c r="T772" i="1"/>
  <c r="U772" i="1"/>
  <c r="V772" i="1"/>
  <c r="W772" i="1"/>
  <c r="S773" i="1"/>
  <c r="T773" i="1"/>
  <c r="U773" i="1"/>
  <c r="V773" i="1"/>
  <c r="W773" i="1"/>
  <c r="S774" i="1"/>
  <c r="T774" i="1"/>
  <c r="U774" i="1"/>
  <c r="V774" i="1"/>
  <c r="W774" i="1"/>
  <c r="S775" i="1"/>
  <c r="T775" i="1"/>
  <c r="U775" i="1"/>
  <c r="V775" i="1"/>
  <c r="W775" i="1"/>
  <c r="S776" i="1"/>
  <c r="T776" i="1"/>
  <c r="U776" i="1"/>
  <c r="V776" i="1"/>
  <c r="W776" i="1"/>
  <c r="S777" i="1"/>
  <c r="T777" i="1"/>
  <c r="U777" i="1"/>
  <c r="V777" i="1"/>
  <c r="W777" i="1"/>
  <c r="S778" i="1"/>
  <c r="T778" i="1"/>
  <c r="U778" i="1"/>
  <c r="V778" i="1"/>
  <c r="W778" i="1"/>
  <c r="S779" i="1"/>
  <c r="T779" i="1"/>
  <c r="U779" i="1"/>
  <c r="V779" i="1"/>
  <c r="W779" i="1"/>
  <c r="S780" i="1"/>
  <c r="T780" i="1"/>
  <c r="U780" i="1"/>
  <c r="V780" i="1"/>
  <c r="W780" i="1"/>
  <c r="S781" i="1"/>
  <c r="T781" i="1"/>
  <c r="U781" i="1"/>
  <c r="V781" i="1"/>
  <c r="W781" i="1"/>
  <c r="S782" i="1"/>
  <c r="T782" i="1"/>
  <c r="U782" i="1"/>
  <c r="V782" i="1"/>
  <c r="W782" i="1"/>
  <c r="S783" i="1"/>
  <c r="T783" i="1"/>
  <c r="U783" i="1"/>
  <c r="V783" i="1"/>
  <c r="W783" i="1"/>
  <c r="W4" i="1"/>
  <c r="U4" i="1"/>
  <c r="V4" i="1"/>
  <c r="T4" i="1"/>
  <c r="S4" i="1"/>
  <c r="P419" i="1" l="1"/>
  <c r="Q419" i="1"/>
  <c r="R419" i="1"/>
  <c r="P420" i="1"/>
  <c r="Q420" i="1"/>
  <c r="R420" i="1"/>
  <c r="P421" i="1"/>
  <c r="Q421" i="1"/>
  <c r="R421" i="1"/>
  <c r="P422" i="1"/>
  <c r="Q422" i="1"/>
  <c r="R422" i="1"/>
  <c r="P423" i="1"/>
  <c r="Q423" i="1"/>
  <c r="R423" i="1"/>
  <c r="P424" i="1"/>
  <c r="Q424" i="1"/>
  <c r="R424" i="1"/>
  <c r="P425" i="1"/>
  <c r="Q425" i="1"/>
  <c r="R425" i="1"/>
  <c r="P426" i="1"/>
  <c r="Q426" i="1"/>
  <c r="R426" i="1"/>
  <c r="P427" i="1"/>
  <c r="Q427" i="1"/>
  <c r="R427" i="1"/>
  <c r="P428" i="1"/>
  <c r="Q428" i="1"/>
  <c r="R428" i="1"/>
  <c r="P429" i="1"/>
  <c r="Q429" i="1"/>
  <c r="R429" i="1"/>
  <c r="P430" i="1"/>
  <c r="Q430" i="1"/>
  <c r="R430" i="1"/>
  <c r="P431" i="1"/>
  <c r="Q431" i="1"/>
  <c r="R431" i="1"/>
  <c r="P432" i="1"/>
  <c r="Q432" i="1"/>
  <c r="R432" i="1"/>
  <c r="P433" i="1"/>
  <c r="Q433" i="1"/>
  <c r="R433" i="1"/>
  <c r="P434" i="1"/>
  <c r="Q434" i="1"/>
  <c r="R434" i="1"/>
  <c r="P435" i="1"/>
  <c r="Q435" i="1"/>
  <c r="R435" i="1"/>
  <c r="P436" i="1"/>
  <c r="Q436" i="1"/>
  <c r="R436" i="1"/>
  <c r="P437" i="1"/>
  <c r="Q437" i="1"/>
  <c r="R437" i="1"/>
  <c r="P438" i="1"/>
  <c r="Q438" i="1"/>
  <c r="R438" i="1"/>
  <c r="P439" i="1"/>
  <c r="Q439" i="1"/>
  <c r="R439" i="1"/>
  <c r="P440" i="1"/>
  <c r="Q440" i="1"/>
  <c r="R440" i="1"/>
  <c r="P441" i="1"/>
  <c r="Q441" i="1"/>
  <c r="R441" i="1"/>
  <c r="P442" i="1"/>
  <c r="Q442" i="1"/>
  <c r="R442" i="1"/>
  <c r="P443" i="1"/>
  <c r="Q443" i="1"/>
  <c r="R443" i="1"/>
  <c r="P444" i="1"/>
  <c r="Q444" i="1"/>
  <c r="R444" i="1"/>
  <c r="P445" i="1"/>
  <c r="Q445" i="1"/>
  <c r="R445" i="1"/>
  <c r="P446" i="1"/>
  <c r="Q446" i="1"/>
  <c r="R446" i="1"/>
  <c r="P447" i="1"/>
  <c r="Q447" i="1"/>
  <c r="R447" i="1"/>
  <c r="P448" i="1"/>
  <c r="Q448" i="1"/>
  <c r="R448" i="1"/>
  <c r="P449" i="1"/>
  <c r="Q449" i="1"/>
  <c r="R449" i="1"/>
  <c r="P450" i="1"/>
  <c r="Q450" i="1"/>
  <c r="R450" i="1"/>
  <c r="P451" i="1"/>
  <c r="Q451" i="1"/>
  <c r="R451" i="1"/>
  <c r="P452" i="1"/>
  <c r="Q452" i="1"/>
  <c r="R452" i="1"/>
  <c r="P453" i="1"/>
  <c r="Q453" i="1"/>
  <c r="R453" i="1"/>
  <c r="P454" i="1"/>
  <c r="Q454" i="1"/>
  <c r="R454" i="1"/>
  <c r="P455" i="1"/>
  <c r="Q455" i="1"/>
  <c r="R455" i="1"/>
  <c r="P456" i="1"/>
  <c r="Q456" i="1"/>
  <c r="R456" i="1"/>
  <c r="P457" i="1"/>
  <c r="Q457" i="1"/>
  <c r="R457" i="1"/>
  <c r="P458" i="1"/>
  <c r="Q458" i="1"/>
  <c r="R458" i="1"/>
  <c r="P459" i="1"/>
  <c r="Q459" i="1"/>
  <c r="R459" i="1"/>
  <c r="P460" i="1"/>
  <c r="Q460" i="1"/>
  <c r="R460" i="1"/>
  <c r="P461" i="1"/>
  <c r="Q461" i="1"/>
  <c r="R461" i="1"/>
  <c r="P462" i="1"/>
  <c r="Q462" i="1"/>
  <c r="R462" i="1"/>
  <c r="P463" i="1"/>
  <c r="Q463" i="1"/>
  <c r="R463" i="1"/>
  <c r="P464" i="1"/>
  <c r="Q464" i="1"/>
  <c r="R464" i="1"/>
  <c r="P465" i="1"/>
  <c r="Q465" i="1"/>
  <c r="R465" i="1"/>
  <c r="P466" i="1"/>
  <c r="Q466" i="1"/>
  <c r="R466" i="1"/>
  <c r="P467" i="1"/>
  <c r="Q467" i="1"/>
  <c r="R467" i="1"/>
  <c r="P468" i="1"/>
  <c r="Q468" i="1"/>
  <c r="R468" i="1"/>
  <c r="P469" i="1"/>
  <c r="Q469" i="1"/>
  <c r="R469" i="1"/>
  <c r="P470" i="1"/>
  <c r="Q470" i="1"/>
  <c r="R470" i="1"/>
  <c r="P471" i="1"/>
  <c r="Q471" i="1"/>
  <c r="R471" i="1"/>
  <c r="P472" i="1"/>
  <c r="Q472" i="1"/>
  <c r="R472" i="1"/>
  <c r="P473" i="1"/>
  <c r="Q473" i="1"/>
  <c r="R473" i="1"/>
  <c r="P474" i="1"/>
  <c r="Q474" i="1"/>
  <c r="R474" i="1"/>
  <c r="P475" i="1"/>
  <c r="Q475" i="1"/>
  <c r="R475" i="1"/>
  <c r="P476" i="1"/>
  <c r="Q476" i="1"/>
  <c r="R476" i="1"/>
  <c r="P477" i="1"/>
  <c r="Q477" i="1"/>
  <c r="R477" i="1"/>
  <c r="P478" i="1"/>
  <c r="Q478" i="1"/>
  <c r="R478" i="1"/>
  <c r="P479" i="1"/>
  <c r="Q479" i="1"/>
  <c r="R479" i="1"/>
  <c r="P480" i="1"/>
  <c r="Q480" i="1"/>
  <c r="R480" i="1"/>
  <c r="P481" i="1"/>
  <c r="Q481" i="1"/>
  <c r="R481" i="1"/>
  <c r="P482" i="1"/>
  <c r="Q482" i="1"/>
  <c r="R482" i="1"/>
  <c r="P483" i="1"/>
  <c r="Q483" i="1"/>
  <c r="R483" i="1"/>
  <c r="P484" i="1"/>
  <c r="Q484" i="1"/>
  <c r="R484" i="1"/>
  <c r="P485" i="1"/>
  <c r="Q485" i="1"/>
  <c r="R485" i="1"/>
  <c r="P486" i="1"/>
  <c r="Q486" i="1"/>
  <c r="R486" i="1"/>
  <c r="P487" i="1"/>
  <c r="Q487" i="1"/>
  <c r="R487" i="1"/>
  <c r="P488" i="1"/>
  <c r="Q488" i="1"/>
  <c r="R488" i="1"/>
  <c r="P489" i="1"/>
  <c r="Q489" i="1"/>
  <c r="R489" i="1"/>
  <c r="P490" i="1"/>
  <c r="Q490" i="1"/>
  <c r="R490" i="1"/>
  <c r="P491" i="1"/>
  <c r="Q491" i="1"/>
  <c r="R491" i="1"/>
  <c r="P492" i="1"/>
  <c r="Q492" i="1"/>
  <c r="R492" i="1"/>
  <c r="P493" i="1"/>
  <c r="Q493" i="1"/>
  <c r="R493" i="1"/>
  <c r="P494" i="1"/>
  <c r="Q494" i="1"/>
  <c r="R494" i="1"/>
  <c r="P495" i="1"/>
  <c r="Q495" i="1"/>
  <c r="R495" i="1"/>
  <c r="P496" i="1"/>
  <c r="Q496" i="1"/>
  <c r="R496" i="1"/>
  <c r="P497" i="1"/>
  <c r="Q497" i="1"/>
  <c r="R497" i="1"/>
  <c r="P498" i="1"/>
  <c r="Q498" i="1"/>
  <c r="R498" i="1"/>
  <c r="P499" i="1"/>
  <c r="Q499" i="1"/>
  <c r="R499" i="1"/>
  <c r="P500" i="1"/>
  <c r="Q500" i="1"/>
  <c r="R500" i="1"/>
  <c r="P501" i="1"/>
  <c r="Q501" i="1"/>
  <c r="R501" i="1"/>
  <c r="P502" i="1"/>
  <c r="Q502" i="1"/>
  <c r="R502" i="1"/>
  <c r="P503" i="1"/>
  <c r="Q503" i="1"/>
  <c r="R503" i="1"/>
  <c r="P504" i="1"/>
  <c r="Q504" i="1"/>
  <c r="R504" i="1"/>
  <c r="P505" i="1"/>
  <c r="Q505" i="1"/>
  <c r="R505" i="1"/>
  <c r="P506" i="1"/>
  <c r="Q506" i="1"/>
  <c r="R506" i="1"/>
  <c r="P507" i="1"/>
  <c r="Q507" i="1"/>
  <c r="R507" i="1"/>
  <c r="P508" i="1"/>
  <c r="Q508" i="1"/>
  <c r="R508" i="1"/>
  <c r="P509" i="1"/>
  <c r="Q509" i="1"/>
  <c r="R509" i="1"/>
  <c r="P510" i="1"/>
  <c r="Q510" i="1"/>
  <c r="R510" i="1"/>
  <c r="P511" i="1"/>
  <c r="Q511" i="1"/>
  <c r="R511" i="1"/>
  <c r="P512" i="1"/>
  <c r="Q512" i="1"/>
  <c r="R512" i="1"/>
  <c r="P513" i="1"/>
  <c r="Q513" i="1"/>
  <c r="R513" i="1"/>
  <c r="P514" i="1"/>
  <c r="Q514" i="1"/>
  <c r="R514" i="1"/>
  <c r="P515" i="1"/>
  <c r="Q515" i="1"/>
  <c r="R515" i="1"/>
  <c r="P516" i="1"/>
  <c r="Q516" i="1"/>
  <c r="R516" i="1"/>
  <c r="P517" i="1"/>
  <c r="Q517" i="1"/>
  <c r="R517" i="1"/>
  <c r="P518" i="1"/>
  <c r="Q518" i="1"/>
  <c r="R518" i="1"/>
  <c r="P519" i="1"/>
  <c r="Q519" i="1"/>
  <c r="R519" i="1"/>
  <c r="P520" i="1"/>
  <c r="Q520" i="1"/>
  <c r="R520" i="1"/>
  <c r="P521" i="1"/>
  <c r="Q521" i="1"/>
  <c r="R521" i="1"/>
  <c r="P522" i="1"/>
  <c r="Q522" i="1"/>
  <c r="R522" i="1"/>
  <c r="P523" i="1"/>
  <c r="Q523" i="1"/>
  <c r="R523" i="1"/>
  <c r="P524" i="1"/>
  <c r="Q524" i="1"/>
  <c r="R524" i="1"/>
  <c r="P525" i="1"/>
  <c r="Q525" i="1"/>
  <c r="R525" i="1"/>
  <c r="P526" i="1"/>
  <c r="Q526" i="1"/>
  <c r="R526" i="1"/>
  <c r="P527" i="1"/>
  <c r="Q527" i="1"/>
  <c r="R527" i="1"/>
  <c r="P528" i="1"/>
  <c r="Q528" i="1"/>
  <c r="R528" i="1"/>
  <c r="P529" i="1"/>
  <c r="Q529" i="1"/>
  <c r="R529" i="1"/>
  <c r="P530" i="1"/>
  <c r="Q530" i="1"/>
  <c r="R530" i="1"/>
  <c r="P531" i="1"/>
  <c r="Q531" i="1"/>
  <c r="R531" i="1"/>
  <c r="P532" i="1"/>
  <c r="Q532" i="1"/>
  <c r="R532" i="1"/>
  <c r="P533" i="1"/>
  <c r="Q533" i="1"/>
  <c r="R533" i="1"/>
  <c r="P534" i="1"/>
  <c r="Q534" i="1"/>
  <c r="R534" i="1"/>
  <c r="P535" i="1"/>
  <c r="Q535" i="1"/>
  <c r="R535" i="1"/>
  <c r="P536" i="1"/>
  <c r="Q536" i="1"/>
  <c r="R536" i="1"/>
  <c r="P537" i="1"/>
  <c r="Q537" i="1"/>
  <c r="R537" i="1"/>
  <c r="P538" i="1"/>
  <c r="Q538" i="1"/>
  <c r="R538" i="1"/>
  <c r="P539" i="1"/>
  <c r="Q539" i="1"/>
  <c r="R539" i="1"/>
  <c r="P540" i="1"/>
  <c r="Q540" i="1"/>
  <c r="R540" i="1"/>
  <c r="P541" i="1"/>
  <c r="Q541" i="1"/>
  <c r="R541" i="1"/>
  <c r="P542" i="1"/>
  <c r="Q542" i="1"/>
  <c r="R542" i="1"/>
  <c r="P543" i="1"/>
  <c r="Q543" i="1"/>
  <c r="R543" i="1"/>
  <c r="P544" i="1"/>
  <c r="Q544" i="1"/>
  <c r="R544" i="1"/>
  <c r="P545" i="1"/>
  <c r="Q545" i="1"/>
  <c r="R545" i="1"/>
  <c r="P546" i="1"/>
  <c r="Q546" i="1"/>
  <c r="R546" i="1"/>
  <c r="P547" i="1"/>
  <c r="Q547" i="1"/>
  <c r="R547" i="1"/>
  <c r="P548" i="1"/>
  <c r="Q548" i="1"/>
  <c r="R548" i="1"/>
  <c r="P549" i="1"/>
  <c r="Q549" i="1"/>
  <c r="R549" i="1"/>
  <c r="P550" i="1"/>
  <c r="Q550" i="1"/>
  <c r="R550" i="1"/>
  <c r="P551" i="1"/>
  <c r="Q551" i="1"/>
  <c r="R551" i="1"/>
  <c r="P552" i="1"/>
  <c r="Q552" i="1"/>
  <c r="R552" i="1"/>
  <c r="P553" i="1"/>
  <c r="Q553" i="1"/>
  <c r="R553" i="1"/>
  <c r="P554" i="1"/>
  <c r="Q554" i="1"/>
  <c r="R554" i="1"/>
  <c r="P555" i="1"/>
  <c r="Q555" i="1"/>
  <c r="R555" i="1"/>
  <c r="P556" i="1"/>
  <c r="Q556" i="1"/>
  <c r="R556" i="1"/>
  <c r="P557" i="1"/>
  <c r="Q557" i="1"/>
  <c r="R557" i="1"/>
  <c r="P558" i="1"/>
  <c r="Q558" i="1"/>
  <c r="R558" i="1"/>
  <c r="P559" i="1"/>
  <c r="Q559" i="1"/>
  <c r="R559" i="1"/>
  <c r="P560" i="1"/>
  <c r="Q560" i="1"/>
  <c r="R560" i="1"/>
  <c r="P561" i="1"/>
  <c r="Q561" i="1"/>
  <c r="R561" i="1"/>
  <c r="P562" i="1"/>
  <c r="Q562" i="1"/>
  <c r="R562" i="1"/>
  <c r="P563" i="1"/>
  <c r="Q563" i="1"/>
  <c r="R563" i="1"/>
  <c r="P564" i="1"/>
  <c r="Q564" i="1"/>
  <c r="R564" i="1"/>
  <c r="P565" i="1"/>
  <c r="Q565" i="1"/>
  <c r="R565" i="1"/>
  <c r="P566" i="1"/>
  <c r="Q566" i="1"/>
  <c r="R566" i="1"/>
  <c r="P567" i="1"/>
  <c r="Q567" i="1"/>
  <c r="R567" i="1"/>
  <c r="P568" i="1"/>
  <c r="Q568" i="1"/>
  <c r="R568" i="1"/>
  <c r="P569" i="1"/>
  <c r="Q569" i="1"/>
  <c r="R569" i="1"/>
  <c r="P570" i="1"/>
  <c r="Q570" i="1"/>
  <c r="R570" i="1"/>
  <c r="P571" i="1"/>
  <c r="Q571" i="1"/>
  <c r="R571" i="1"/>
  <c r="P572" i="1"/>
  <c r="Q572" i="1"/>
  <c r="R572" i="1"/>
  <c r="P573" i="1"/>
  <c r="Q573" i="1"/>
  <c r="R573" i="1"/>
  <c r="P574" i="1"/>
  <c r="Q574" i="1"/>
  <c r="R574" i="1"/>
  <c r="P575" i="1"/>
  <c r="Q575" i="1"/>
  <c r="R575" i="1"/>
  <c r="P576" i="1"/>
  <c r="Q576" i="1"/>
  <c r="R576" i="1"/>
  <c r="P577" i="1"/>
  <c r="Q577" i="1"/>
  <c r="R577" i="1"/>
  <c r="P578" i="1"/>
  <c r="Q578" i="1"/>
  <c r="R578" i="1"/>
  <c r="P579" i="1"/>
  <c r="Q579" i="1"/>
  <c r="R579" i="1"/>
  <c r="P580" i="1"/>
  <c r="Q580" i="1"/>
  <c r="R580" i="1"/>
  <c r="P581" i="1"/>
  <c r="Q581" i="1"/>
  <c r="R581" i="1"/>
  <c r="P582" i="1"/>
  <c r="Q582" i="1"/>
  <c r="R582" i="1"/>
  <c r="P583" i="1"/>
  <c r="Q583" i="1"/>
  <c r="R583" i="1"/>
  <c r="P584" i="1"/>
  <c r="Q584" i="1"/>
  <c r="R584" i="1"/>
  <c r="P585" i="1"/>
  <c r="Q585" i="1"/>
  <c r="R585" i="1"/>
  <c r="P586" i="1"/>
  <c r="Q586" i="1"/>
  <c r="R586" i="1"/>
  <c r="P587" i="1"/>
  <c r="Q587" i="1"/>
  <c r="R587" i="1"/>
  <c r="P588" i="1"/>
  <c r="Q588" i="1"/>
  <c r="R588" i="1"/>
  <c r="P589" i="1"/>
  <c r="Q589" i="1"/>
  <c r="R589" i="1"/>
  <c r="P590" i="1"/>
  <c r="Q590" i="1"/>
  <c r="R590" i="1"/>
  <c r="P591" i="1"/>
  <c r="Q591" i="1"/>
  <c r="R591" i="1"/>
  <c r="P592" i="1"/>
  <c r="Q592" i="1"/>
  <c r="R592" i="1"/>
  <c r="P593" i="1"/>
  <c r="Q593" i="1"/>
  <c r="R593" i="1"/>
  <c r="P594" i="1"/>
  <c r="Q594" i="1"/>
  <c r="R594" i="1"/>
  <c r="P595" i="1"/>
  <c r="Q595" i="1"/>
  <c r="R595" i="1"/>
  <c r="P596" i="1"/>
  <c r="Q596" i="1"/>
  <c r="R596" i="1"/>
  <c r="P597" i="1"/>
  <c r="Q597" i="1"/>
  <c r="R597" i="1"/>
  <c r="P598" i="1"/>
  <c r="Q598" i="1"/>
  <c r="R598" i="1"/>
  <c r="P599" i="1"/>
  <c r="Q599" i="1"/>
  <c r="R599" i="1"/>
  <c r="P600" i="1"/>
  <c r="Q600" i="1"/>
  <c r="R600" i="1"/>
  <c r="P601" i="1"/>
  <c r="Q601" i="1"/>
  <c r="R601" i="1"/>
  <c r="P602" i="1"/>
  <c r="Q602" i="1"/>
  <c r="R602" i="1"/>
  <c r="P603" i="1"/>
  <c r="Q603" i="1"/>
  <c r="R603" i="1"/>
  <c r="P604" i="1"/>
  <c r="Q604" i="1"/>
  <c r="R604" i="1"/>
  <c r="P605" i="1"/>
  <c r="Q605" i="1"/>
  <c r="R605" i="1"/>
  <c r="P606" i="1"/>
  <c r="Q606" i="1"/>
  <c r="R606" i="1"/>
  <c r="P607" i="1"/>
  <c r="Q607" i="1"/>
  <c r="R607" i="1"/>
  <c r="P608" i="1"/>
  <c r="Q608" i="1"/>
  <c r="R608" i="1"/>
  <c r="P609" i="1"/>
  <c r="Q609" i="1"/>
  <c r="R609" i="1"/>
  <c r="P610" i="1"/>
  <c r="Q610" i="1"/>
  <c r="R610" i="1"/>
  <c r="P611" i="1"/>
  <c r="Q611" i="1"/>
  <c r="R611" i="1"/>
  <c r="P612" i="1"/>
  <c r="Q612" i="1"/>
  <c r="R612" i="1"/>
  <c r="P613" i="1"/>
  <c r="Q613" i="1"/>
  <c r="R613" i="1"/>
  <c r="P614" i="1"/>
  <c r="Q614" i="1"/>
  <c r="R614" i="1"/>
  <c r="P615" i="1"/>
  <c r="Q615" i="1"/>
  <c r="R615" i="1"/>
  <c r="P616" i="1"/>
  <c r="Q616" i="1"/>
  <c r="R616" i="1"/>
  <c r="P617" i="1"/>
  <c r="Q617" i="1"/>
  <c r="R617" i="1"/>
  <c r="P618" i="1"/>
  <c r="Q618" i="1"/>
  <c r="R618" i="1"/>
  <c r="P619" i="1"/>
  <c r="Q619" i="1"/>
  <c r="R619" i="1"/>
  <c r="P620" i="1"/>
  <c r="Q620" i="1"/>
  <c r="R620" i="1"/>
  <c r="P621" i="1"/>
  <c r="Q621" i="1"/>
  <c r="R621" i="1"/>
  <c r="P622" i="1"/>
  <c r="Q622" i="1"/>
  <c r="R622" i="1"/>
  <c r="P623" i="1"/>
  <c r="Q623" i="1"/>
  <c r="R623" i="1"/>
  <c r="P624" i="1"/>
  <c r="Q624" i="1"/>
  <c r="R624" i="1"/>
  <c r="P625" i="1"/>
  <c r="Q625" i="1"/>
  <c r="R625" i="1"/>
  <c r="P626" i="1"/>
  <c r="Q626" i="1"/>
  <c r="R626" i="1"/>
  <c r="P627" i="1"/>
  <c r="Q627" i="1"/>
  <c r="R627" i="1"/>
  <c r="P628" i="1"/>
  <c r="Q628" i="1"/>
  <c r="R628" i="1"/>
  <c r="P629" i="1"/>
  <c r="Q629" i="1"/>
  <c r="R629" i="1"/>
  <c r="P630" i="1"/>
  <c r="Q630" i="1"/>
  <c r="R630" i="1"/>
  <c r="P631" i="1"/>
  <c r="Q631" i="1"/>
  <c r="R631" i="1"/>
  <c r="P632" i="1"/>
  <c r="Q632" i="1"/>
  <c r="R632" i="1"/>
  <c r="P633" i="1"/>
  <c r="Q633" i="1"/>
  <c r="R633" i="1"/>
  <c r="P634" i="1"/>
  <c r="Q634" i="1"/>
  <c r="R634" i="1"/>
  <c r="P635" i="1"/>
  <c r="Q635" i="1"/>
  <c r="R635" i="1"/>
  <c r="P636" i="1"/>
  <c r="Q636" i="1"/>
  <c r="R636" i="1"/>
  <c r="P637" i="1"/>
  <c r="Q637" i="1"/>
  <c r="R637" i="1"/>
  <c r="P638" i="1"/>
  <c r="Q638" i="1"/>
  <c r="R638" i="1"/>
  <c r="P639" i="1"/>
  <c r="Q639" i="1"/>
  <c r="R639" i="1"/>
  <c r="P640" i="1"/>
  <c r="Q640" i="1"/>
  <c r="R640" i="1"/>
  <c r="P641" i="1"/>
  <c r="Q641" i="1"/>
  <c r="R641" i="1"/>
  <c r="P642" i="1"/>
  <c r="Q642" i="1"/>
  <c r="R642" i="1"/>
  <c r="P643" i="1"/>
  <c r="Q643" i="1"/>
  <c r="R643" i="1"/>
  <c r="P644" i="1"/>
  <c r="Q644" i="1"/>
  <c r="R644" i="1"/>
  <c r="P645" i="1"/>
  <c r="Q645" i="1"/>
  <c r="R645" i="1"/>
  <c r="P646" i="1"/>
  <c r="Q646" i="1"/>
  <c r="R646" i="1"/>
  <c r="P647" i="1"/>
  <c r="Q647" i="1"/>
  <c r="R647" i="1"/>
  <c r="P648" i="1"/>
  <c r="Q648" i="1"/>
  <c r="R648" i="1"/>
  <c r="P649" i="1"/>
  <c r="Q649" i="1"/>
  <c r="R649" i="1"/>
  <c r="P650" i="1"/>
  <c r="Q650" i="1"/>
  <c r="R650" i="1"/>
  <c r="P651" i="1"/>
  <c r="Q651" i="1"/>
  <c r="R651" i="1"/>
  <c r="P652" i="1"/>
  <c r="Q652" i="1"/>
  <c r="R652" i="1"/>
  <c r="P653" i="1"/>
  <c r="Q653" i="1"/>
  <c r="R653" i="1"/>
  <c r="P654" i="1"/>
  <c r="Q654" i="1"/>
  <c r="R654" i="1"/>
  <c r="P655" i="1"/>
  <c r="Q655" i="1"/>
  <c r="R655" i="1"/>
  <c r="P656" i="1"/>
  <c r="Q656" i="1"/>
  <c r="R656" i="1"/>
  <c r="P657" i="1"/>
  <c r="Q657" i="1"/>
  <c r="R657" i="1"/>
  <c r="P658" i="1"/>
  <c r="Q658" i="1"/>
  <c r="R658" i="1"/>
  <c r="P659" i="1"/>
  <c r="Q659" i="1"/>
  <c r="R659" i="1"/>
  <c r="P660" i="1"/>
  <c r="Q660" i="1"/>
  <c r="R660" i="1"/>
  <c r="P661" i="1"/>
  <c r="Q661" i="1"/>
  <c r="R661" i="1"/>
  <c r="P662" i="1"/>
  <c r="Q662" i="1"/>
  <c r="R662" i="1"/>
  <c r="P663" i="1"/>
  <c r="Q663" i="1"/>
  <c r="R663" i="1"/>
  <c r="P664" i="1"/>
  <c r="Q664" i="1"/>
  <c r="R664" i="1"/>
  <c r="P665" i="1"/>
  <c r="Q665" i="1"/>
  <c r="R665" i="1"/>
  <c r="P666" i="1"/>
  <c r="Q666" i="1"/>
  <c r="R666" i="1"/>
  <c r="P667" i="1"/>
  <c r="Q667" i="1"/>
  <c r="R667" i="1"/>
  <c r="P668" i="1"/>
  <c r="Q668" i="1"/>
  <c r="R668" i="1"/>
  <c r="P669" i="1"/>
  <c r="Q669" i="1"/>
  <c r="R669" i="1"/>
  <c r="P670" i="1"/>
  <c r="Q670" i="1"/>
  <c r="R670" i="1"/>
  <c r="P671" i="1"/>
  <c r="Q671" i="1"/>
  <c r="R671" i="1"/>
  <c r="P672" i="1"/>
  <c r="Q672" i="1"/>
  <c r="R672" i="1"/>
  <c r="P673" i="1"/>
  <c r="Q673" i="1"/>
  <c r="R673" i="1"/>
  <c r="P674" i="1"/>
  <c r="Q674" i="1"/>
  <c r="R674" i="1"/>
  <c r="P675" i="1"/>
  <c r="Q675" i="1"/>
  <c r="R675" i="1"/>
  <c r="P676" i="1"/>
  <c r="Q676" i="1"/>
  <c r="R676" i="1"/>
  <c r="P677" i="1"/>
  <c r="Q677" i="1"/>
  <c r="R677" i="1"/>
  <c r="P678" i="1"/>
  <c r="Q678" i="1"/>
  <c r="R678" i="1"/>
  <c r="P679" i="1"/>
  <c r="Q679" i="1"/>
  <c r="R679" i="1"/>
  <c r="P680" i="1"/>
  <c r="Q680" i="1"/>
  <c r="R680" i="1"/>
  <c r="P681" i="1"/>
  <c r="Q681" i="1"/>
  <c r="R681" i="1"/>
  <c r="P682" i="1"/>
  <c r="Q682" i="1"/>
  <c r="R682" i="1"/>
  <c r="P683" i="1"/>
  <c r="Q683" i="1"/>
  <c r="R683" i="1"/>
  <c r="P684" i="1"/>
  <c r="Q684" i="1"/>
  <c r="R684" i="1"/>
  <c r="P685" i="1"/>
  <c r="Q685" i="1"/>
  <c r="R685" i="1"/>
  <c r="P686" i="1"/>
  <c r="Q686" i="1"/>
  <c r="R686" i="1"/>
  <c r="P687" i="1"/>
  <c r="Q687" i="1"/>
  <c r="R687" i="1"/>
  <c r="P688" i="1"/>
  <c r="Q688" i="1"/>
  <c r="R688" i="1"/>
  <c r="P689" i="1"/>
  <c r="Q689" i="1"/>
  <c r="R689" i="1"/>
  <c r="P690" i="1"/>
  <c r="Q690" i="1"/>
  <c r="R690" i="1"/>
  <c r="P691" i="1"/>
  <c r="Q691" i="1"/>
  <c r="R691" i="1"/>
  <c r="P692" i="1"/>
  <c r="Q692" i="1"/>
  <c r="R692" i="1"/>
  <c r="P693" i="1"/>
  <c r="Q693" i="1"/>
  <c r="R693" i="1"/>
  <c r="P694" i="1"/>
  <c r="Q694" i="1"/>
  <c r="R694" i="1"/>
  <c r="P695" i="1"/>
  <c r="Q695" i="1"/>
  <c r="R695" i="1"/>
  <c r="P696" i="1"/>
  <c r="Q696" i="1"/>
  <c r="R696" i="1"/>
  <c r="P697" i="1"/>
  <c r="Q697" i="1"/>
  <c r="R697" i="1"/>
  <c r="P698" i="1"/>
  <c r="Q698" i="1"/>
  <c r="R698" i="1"/>
  <c r="P699" i="1"/>
  <c r="Q699" i="1"/>
  <c r="R699" i="1"/>
  <c r="P700" i="1"/>
  <c r="Q700" i="1"/>
  <c r="R700" i="1"/>
  <c r="P701" i="1"/>
  <c r="Q701" i="1"/>
  <c r="R701" i="1"/>
  <c r="P702" i="1"/>
  <c r="Q702" i="1"/>
  <c r="R702" i="1"/>
  <c r="P703" i="1"/>
  <c r="Q703" i="1"/>
  <c r="R703" i="1"/>
  <c r="P704" i="1"/>
  <c r="Q704" i="1"/>
  <c r="R704" i="1"/>
  <c r="P705" i="1"/>
  <c r="Q705" i="1"/>
  <c r="R705" i="1"/>
  <c r="P706" i="1"/>
  <c r="Q706" i="1"/>
  <c r="R706" i="1"/>
  <c r="P707" i="1"/>
  <c r="Q707" i="1"/>
  <c r="R707" i="1"/>
  <c r="P708" i="1"/>
  <c r="Q708" i="1"/>
  <c r="R708" i="1"/>
  <c r="P709" i="1"/>
  <c r="Q709" i="1"/>
  <c r="R709" i="1"/>
  <c r="P710" i="1"/>
  <c r="Q710" i="1"/>
  <c r="R710" i="1"/>
  <c r="P711" i="1"/>
  <c r="Q711" i="1"/>
  <c r="R711" i="1"/>
  <c r="P712" i="1"/>
  <c r="Q712" i="1"/>
  <c r="R712" i="1"/>
  <c r="P713" i="1"/>
  <c r="Q713" i="1"/>
  <c r="R713" i="1"/>
  <c r="P714" i="1"/>
  <c r="Q714" i="1"/>
  <c r="R714" i="1"/>
  <c r="P715" i="1"/>
  <c r="Q715" i="1"/>
  <c r="R715" i="1"/>
  <c r="P716" i="1"/>
  <c r="Q716" i="1"/>
  <c r="R716" i="1"/>
  <c r="P717" i="1"/>
  <c r="Q717" i="1"/>
  <c r="R717" i="1"/>
  <c r="P718" i="1"/>
  <c r="Q718" i="1"/>
  <c r="R718" i="1"/>
  <c r="P719" i="1"/>
  <c r="Q719" i="1"/>
  <c r="R719" i="1"/>
  <c r="P720" i="1"/>
  <c r="Q720" i="1"/>
  <c r="R720" i="1"/>
  <c r="P721" i="1"/>
  <c r="Q721" i="1"/>
  <c r="R721" i="1"/>
  <c r="P722" i="1"/>
  <c r="Q722" i="1"/>
  <c r="R722" i="1"/>
  <c r="P723" i="1"/>
  <c r="Q723" i="1"/>
  <c r="R723" i="1"/>
  <c r="P724" i="1"/>
  <c r="Q724" i="1"/>
  <c r="R724" i="1"/>
  <c r="P725" i="1"/>
  <c r="Q725" i="1"/>
  <c r="R725" i="1"/>
  <c r="P726" i="1"/>
  <c r="Q726" i="1"/>
  <c r="R726" i="1"/>
  <c r="P727" i="1"/>
  <c r="Q727" i="1"/>
  <c r="R727" i="1"/>
  <c r="P728" i="1"/>
  <c r="Q728" i="1"/>
  <c r="R728" i="1"/>
  <c r="P729" i="1"/>
  <c r="Q729" i="1"/>
  <c r="R729" i="1"/>
  <c r="P730" i="1"/>
  <c r="Q730" i="1"/>
  <c r="R730" i="1"/>
  <c r="P731" i="1"/>
  <c r="Q731" i="1"/>
  <c r="R731" i="1"/>
  <c r="P732" i="1"/>
  <c r="Q732" i="1"/>
  <c r="R732" i="1"/>
  <c r="P733" i="1"/>
  <c r="Q733" i="1"/>
  <c r="R733" i="1"/>
  <c r="P734" i="1"/>
  <c r="Q734" i="1"/>
  <c r="R734" i="1"/>
  <c r="P735" i="1"/>
  <c r="Q735" i="1"/>
  <c r="R735" i="1"/>
  <c r="P736" i="1"/>
  <c r="Q736" i="1"/>
  <c r="R736" i="1"/>
  <c r="P737" i="1"/>
  <c r="Q737" i="1"/>
  <c r="R737" i="1"/>
  <c r="P738" i="1"/>
  <c r="Q738" i="1"/>
  <c r="R738" i="1"/>
  <c r="P739" i="1"/>
  <c r="Q739" i="1"/>
  <c r="R739" i="1"/>
  <c r="P740" i="1"/>
  <c r="Q740" i="1"/>
  <c r="R740" i="1"/>
  <c r="P741" i="1"/>
  <c r="Q741" i="1"/>
  <c r="R741" i="1"/>
  <c r="P742" i="1"/>
  <c r="Q742" i="1"/>
  <c r="R742" i="1"/>
  <c r="P743" i="1"/>
  <c r="Q743" i="1"/>
  <c r="R743" i="1"/>
  <c r="P744" i="1"/>
  <c r="Q744" i="1"/>
  <c r="R744" i="1"/>
  <c r="P745" i="1"/>
  <c r="Q745" i="1"/>
  <c r="R745" i="1"/>
  <c r="P746" i="1"/>
  <c r="Q746" i="1"/>
  <c r="R746" i="1"/>
  <c r="P747" i="1"/>
  <c r="Q747" i="1"/>
  <c r="R747" i="1"/>
  <c r="P748" i="1"/>
  <c r="Q748" i="1"/>
  <c r="R748" i="1"/>
  <c r="P749" i="1"/>
  <c r="Q749" i="1"/>
  <c r="R749" i="1"/>
  <c r="P750" i="1"/>
  <c r="Q750" i="1"/>
  <c r="R750" i="1"/>
  <c r="P751" i="1"/>
  <c r="Q751" i="1"/>
  <c r="R751" i="1"/>
  <c r="P752" i="1"/>
  <c r="Q752" i="1"/>
  <c r="R752" i="1"/>
  <c r="P753" i="1"/>
  <c r="Q753" i="1"/>
  <c r="R753" i="1"/>
  <c r="P754" i="1"/>
  <c r="Q754" i="1"/>
  <c r="R754" i="1"/>
  <c r="P755" i="1"/>
  <c r="Q755" i="1"/>
  <c r="R755" i="1"/>
  <c r="P756" i="1"/>
  <c r="Q756" i="1"/>
  <c r="R756" i="1"/>
  <c r="P757" i="1"/>
  <c r="Q757" i="1"/>
  <c r="R757" i="1"/>
  <c r="P758" i="1"/>
  <c r="Q758" i="1"/>
  <c r="R758" i="1"/>
  <c r="P759" i="1"/>
  <c r="Q759" i="1"/>
  <c r="R759" i="1"/>
  <c r="P760" i="1"/>
  <c r="Q760" i="1"/>
  <c r="R760" i="1"/>
  <c r="P761" i="1"/>
  <c r="Q761" i="1"/>
  <c r="R761" i="1"/>
  <c r="P762" i="1"/>
  <c r="Q762" i="1"/>
  <c r="R762" i="1"/>
  <c r="P763" i="1"/>
  <c r="Q763" i="1"/>
  <c r="R763" i="1"/>
  <c r="P764" i="1"/>
  <c r="Q764" i="1"/>
  <c r="R764" i="1"/>
  <c r="P765" i="1"/>
  <c r="Q765" i="1"/>
  <c r="R765" i="1"/>
  <c r="P766" i="1"/>
  <c r="Q766" i="1"/>
  <c r="R766" i="1"/>
  <c r="P767" i="1"/>
  <c r="Q767" i="1"/>
  <c r="R767" i="1"/>
  <c r="P768" i="1"/>
  <c r="Q768" i="1"/>
  <c r="R768" i="1"/>
  <c r="P769" i="1"/>
  <c r="Q769" i="1"/>
  <c r="R769" i="1"/>
  <c r="P770" i="1"/>
  <c r="Q770" i="1"/>
  <c r="R770" i="1"/>
  <c r="P771" i="1"/>
  <c r="Q771" i="1"/>
  <c r="R771" i="1"/>
  <c r="P772" i="1"/>
  <c r="Q772" i="1"/>
  <c r="R772" i="1"/>
  <c r="P773" i="1"/>
  <c r="Q773" i="1"/>
  <c r="R773" i="1"/>
  <c r="P774" i="1"/>
  <c r="Q774" i="1"/>
  <c r="R774" i="1"/>
  <c r="P775" i="1"/>
  <c r="Q775" i="1"/>
  <c r="R775" i="1"/>
  <c r="P776" i="1"/>
  <c r="Q776" i="1"/>
  <c r="R776" i="1"/>
  <c r="P777" i="1"/>
  <c r="Q777" i="1"/>
  <c r="R777" i="1"/>
  <c r="P778" i="1"/>
  <c r="Q778" i="1"/>
  <c r="R778" i="1"/>
  <c r="P779" i="1"/>
  <c r="Q779" i="1"/>
  <c r="R779" i="1"/>
  <c r="P780" i="1"/>
  <c r="Q780" i="1"/>
  <c r="R780" i="1"/>
  <c r="P781" i="1"/>
  <c r="Q781" i="1"/>
  <c r="R781" i="1"/>
  <c r="P782" i="1"/>
  <c r="Q782" i="1"/>
  <c r="R782" i="1"/>
  <c r="P783" i="1"/>
  <c r="Q783" i="1"/>
  <c r="R783" i="1"/>
  <c r="Q418" i="1"/>
  <c r="R418" i="1"/>
  <c r="P418" i="1"/>
  <c r="M419" i="1"/>
  <c r="N419" i="1"/>
  <c r="O419" i="1"/>
  <c r="M420" i="1"/>
  <c r="N420" i="1"/>
  <c r="O420" i="1"/>
  <c r="M421" i="1"/>
  <c r="N421" i="1"/>
  <c r="O421" i="1"/>
  <c r="M422" i="1"/>
  <c r="N422" i="1"/>
  <c r="O422" i="1"/>
  <c r="M423" i="1"/>
  <c r="N423" i="1"/>
  <c r="O423" i="1"/>
  <c r="M424" i="1"/>
  <c r="N424" i="1"/>
  <c r="O424" i="1"/>
  <c r="M425" i="1"/>
  <c r="N425" i="1"/>
  <c r="O425" i="1"/>
  <c r="M426" i="1"/>
  <c r="N426" i="1"/>
  <c r="O426" i="1"/>
  <c r="M427" i="1"/>
  <c r="N427" i="1"/>
  <c r="O427" i="1"/>
  <c r="M428" i="1"/>
  <c r="N428" i="1"/>
  <c r="O428" i="1"/>
  <c r="M429" i="1"/>
  <c r="N429" i="1"/>
  <c r="O429" i="1"/>
  <c r="M430" i="1"/>
  <c r="N430" i="1"/>
  <c r="O430" i="1"/>
  <c r="M431" i="1"/>
  <c r="N431" i="1"/>
  <c r="O431" i="1"/>
  <c r="M432" i="1"/>
  <c r="N432" i="1"/>
  <c r="O432" i="1"/>
  <c r="M433" i="1"/>
  <c r="N433" i="1"/>
  <c r="O433" i="1"/>
  <c r="M434" i="1"/>
  <c r="N434" i="1"/>
  <c r="O434" i="1"/>
  <c r="M435" i="1"/>
  <c r="N435" i="1"/>
  <c r="O435" i="1"/>
  <c r="M436" i="1"/>
  <c r="N436" i="1"/>
  <c r="O436" i="1"/>
  <c r="M437" i="1"/>
  <c r="N437" i="1"/>
  <c r="O437" i="1"/>
  <c r="M438" i="1"/>
  <c r="N438" i="1"/>
  <c r="O438" i="1"/>
  <c r="M439" i="1"/>
  <c r="N439" i="1"/>
  <c r="O439" i="1"/>
  <c r="M440" i="1"/>
  <c r="N440" i="1"/>
  <c r="O440" i="1"/>
  <c r="M441" i="1"/>
  <c r="N441" i="1"/>
  <c r="O441" i="1"/>
  <c r="M442" i="1"/>
  <c r="N442" i="1"/>
  <c r="O442" i="1"/>
  <c r="M443" i="1"/>
  <c r="N443" i="1"/>
  <c r="O443" i="1"/>
  <c r="M444" i="1"/>
  <c r="N444" i="1"/>
  <c r="O444" i="1"/>
  <c r="M445" i="1"/>
  <c r="N445" i="1"/>
  <c r="O445" i="1"/>
  <c r="M446" i="1"/>
  <c r="N446" i="1"/>
  <c r="O446" i="1"/>
  <c r="M447" i="1"/>
  <c r="N447" i="1"/>
  <c r="O447" i="1"/>
  <c r="M448" i="1"/>
  <c r="N448" i="1"/>
  <c r="O448" i="1"/>
  <c r="M449" i="1"/>
  <c r="N449" i="1"/>
  <c r="O449" i="1"/>
  <c r="M450" i="1"/>
  <c r="N450" i="1"/>
  <c r="O450" i="1"/>
  <c r="M451" i="1"/>
  <c r="N451" i="1"/>
  <c r="O451" i="1"/>
  <c r="M452" i="1"/>
  <c r="N452" i="1"/>
  <c r="O452" i="1"/>
  <c r="M453" i="1"/>
  <c r="N453" i="1"/>
  <c r="O453" i="1"/>
  <c r="M454" i="1"/>
  <c r="N454" i="1"/>
  <c r="O454" i="1"/>
  <c r="M455" i="1"/>
  <c r="N455" i="1"/>
  <c r="O455" i="1"/>
  <c r="M456" i="1"/>
  <c r="N456" i="1"/>
  <c r="O456" i="1"/>
  <c r="M457" i="1"/>
  <c r="N457" i="1"/>
  <c r="O457" i="1"/>
  <c r="M458" i="1"/>
  <c r="N458" i="1"/>
  <c r="O458" i="1"/>
  <c r="M459" i="1"/>
  <c r="N459" i="1"/>
  <c r="O459" i="1"/>
  <c r="M460" i="1"/>
  <c r="N460" i="1"/>
  <c r="O460" i="1"/>
  <c r="M461" i="1"/>
  <c r="N461" i="1"/>
  <c r="O461" i="1"/>
  <c r="M462" i="1"/>
  <c r="N462" i="1"/>
  <c r="O462" i="1"/>
  <c r="M463" i="1"/>
  <c r="N463" i="1"/>
  <c r="O463" i="1"/>
  <c r="M464" i="1"/>
  <c r="N464" i="1"/>
  <c r="O464" i="1"/>
  <c r="M465" i="1"/>
  <c r="N465" i="1"/>
  <c r="O465" i="1"/>
  <c r="M466" i="1"/>
  <c r="N466" i="1"/>
  <c r="O466" i="1"/>
  <c r="M467" i="1"/>
  <c r="N467" i="1"/>
  <c r="O467" i="1"/>
  <c r="M468" i="1"/>
  <c r="N468" i="1"/>
  <c r="O468" i="1"/>
  <c r="M469" i="1"/>
  <c r="N469" i="1"/>
  <c r="O469" i="1"/>
  <c r="M470" i="1"/>
  <c r="N470" i="1"/>
  <c r="O470" i="1"/>
  <c r="M471" i="1"/>
  <c r="N471" i="1"/>
  <c r="O471" i="1"/>
  <c r="M472" i="1"/>
  <c r="N472" i="1"/>
  <c r="O472" i="1"/>
  <c r="M473" i="1"/>
  <c r="N473" i="1"/>
  <c r="O473" i="1"/>
  <c r="M474" i="1"/>
  <c r="N474" i="1"/>
  <c r="O474" i="1"/>
  <c r="M475" i="1"/>
  <c r="N475" i="1"/>
  <c r="O475" i="1"/>
  <c r="M476" i="1"/>
  <c r="N476" i="1"/>
  <c r="O476" i="1"/>
  <c r="M477" i="1"/>
  <c r="N477" i="1"/>
  <c r="O477" i="1"/>
  <c r="M478" i="1"/>
  <c r="N478" i="1"/>
  <c r="O478" i="1"/>
  <c r="M479" i="1"/>
  <c r="N479" i="1"/>
  <c r="O479" i="1"/>
  <c r="M480" i="1"/>
  <c r="N480" i="1"/>
  <c r="O480" i="1"/>
  <c r="M481" i="1"/>
  <c r="N481" i="1"/>
  <c r="O481" i="1"/>
  <c r="M482" i="1"/>
  <c r="N482" i="1"/>
  <c r="O482" i="1"/>
  <c r="M483" i="1"/>
  <c r="N483" i="1"/>
  <c r="O483" i="1"/>
  <c r="M484" i="1"/>
  <c r="N484" i="1"/>
  <c r="O484" i="1"/>
  <c r="M485" i="1"/>
  <c r="N485" i="1"/>
  <c r="O485" i="1"/>
  <c r="M486" i="1"/>
  <c r="N486" i="1"/>
  <c r="O486" i="1"/>
  <c r="M487" i="1"/>
  <c r="N487" i="1"/>
  <c r="O487" i="1"/>
  <c r="M488" i="1"/>
  <c r="N488" i="1"/>
  <c r="O488" i="1"/>
  <c r="M489" i="1"/>
  <c r="N489" i="1"/>
  <c r="O489" i="1"/>
  <c r="M490" i="1"/>
  <c r="N490" i="1"/>
  <c r="O490" i="1"/>
  <c r="M491" i="1"/>
  <c r="N491" i="1"/>
  <c r="O491" i="1"/>
  <c r="M492" i="1"/>
  <c r="N492" i="1"/>
  <c r="O492" i="1"/>
  <c r="M493" i="1"/>
  <c r="N493" i="1"/>
  <c r="O493" i="1"/>
  <c r="M494" i="1"/>
  <c r="N494" i="1"/>
  <c r="O494" i="1"/>
  <c r="M495" i="1"/>
  <c r="N495" i="1"/>
  <c r="O495" i="1"/>
  <c r="M496" i="1"/>
  <c r="N496" i="1"/>
  <c r="O496" i="1"/>
  <c r="M497" i="1"/>
  <c r="N497" i="1"/>
  <c r="O497" i="1"/>
  <c r="M498" i="1"/>
  <c r="N498" i="1"/>
  <c r="O498" i="1"/>
  <c r="M499" i="1"/>
  <c r="N499" i="1"/>
  <c r="O499" i="1"/>
  <c r="M500" i="1"/>
  <c r="N500" i="1"/>
  <c r="O500" i="1"/>
  <c r="M501" i="1"/>
  <c r="N501" i="1"/>
  <c r="O501" i="1"/>
  <c r="M502" i="1"/>
  <c r="N502" i="1"/>
  <c r="O502" i="1"/>
  <c r="M503" i="1"/>
  <c r="N503" i="1"/>
  <c r="O503" i="1"/>
  <c r="M504" i="1"/>
  <c r="N504" i="1"/>
  <c r="O504" i="1"/>
  <c r="M505" i="1"/>
  <c r="N505" i="1"/>
  <c r="O505" i="1"/>
  <c r="M506" i="1"/>
  <c r="N506" i="1"/>
  <c r="O506" i="1"/>
  <c r="M507" i="1"/>
  <c r="N507" i="1"/>
  <c r="O507" i="1"/>
  <c r="M508" i="1"/>
  <c r="N508" i="1"/>
  <c r="O508" i="1"/>
  <c r="M509" i="1"/>
  <c r="N509" i="1"/>
  <c r="O509" i="1"/>
  <c r="M510" i="1"/>
  <c r="N510" i="1"/>
  <c r="O510" i="1"/>
  <c r="M511" i="1"/>
  <c r="N511" i="1"/>
  <c r="O511" i="1"/>
  <c r="M512" i="1"/>
  <c r="N512" i="1"/>
  <c r="O512" i="1"/>
  <c r="M513" i="1"/>
  <c r="N513" i="1"/>
  <c r="O513" i="1"/>
  <c r="M514" i="1"/>
  <c r="N514" i="1"/>
  <c r="O514" i="1"/>
  <c r="M515" i="1"/>
  <c r="N515" i="1"/>
  <c r="O515" i="1"/>
  <c r="M516" i="1"/>
  <c r="N516" i="1"/>
  <c r="O516" i="1"/>
  <c r="M517" i="1"/>
  <c r="N517" i="1"/>
  <c r="O517" i="1"/>
  <c r="M518" i="1"/>
  <c r="N518" i="1"/>
  <c r="O518" i="1"/>
  <c r="M519" i="1"/>
  <c r="N519" i="1"/>
  <c r="O519" i="1"/>
  <c r="M520" i="1"/>
  <c r="N520" i="1"/>
  <c r="O520" i="1"/>
  <c r="M521" i="1"/>
  <c r="N521" i="1"/>
  <c r="O521" i="1"/>
  <c r="M522" i="1"/>
  <c r="N522" i="1"/>
  <c r="O522" i="1"/>
  <c r="M523" i="1"/>
  <c r="N523" i="1"/>
  <c r="O523" i="1"/>
  <c r="M524" i="1"/>
  <c r="N524" i="1"/>
  <c r="O524" i="1"/>
  <c r="M525" i="1"/>
  <c r="N525" i="1"/>
  <c r="O525" i="1"/>
  <c r="M526" i="1"/>
  <c r="N526" i="1"/>
  <c r="O526" i="1"/>
  <c r="M527" i="1"/>
  <c r="N527" i="1"/>
  <c r="O527" i="1"/>
  <c r="M528" i="1"/>
  <c r="N528" i="1"/>
  <c r="O528" i="1"/>
  <c r="M529" i="1"/>
  <c r="N529" i="1"/>
  <c r="O529" i="1"/>
  <c r="M530" i="1"/>
  <c r="N530" i="1"/>
  <c r="O530" i="1"/>
  <c r="M531" i="1"/>
  <c r="N531" i="1"/>
  <c r="O531" i="1"/>
  <c r="M532" i="1"/>
  <c r="N532" i="1"/>
  <c r="O532" i="1"/>
  <c r="M533" i="1"/>
  <c r="N533" i="1"/>
  <c r="O533" i="1"/>
  <c r="M534" i="1"/>
  <c r="N534" i="1"/>
  <c r="O534" i="1"/>
  <c r="M535" i="1"/>
  <c r="N535" i="1"/>
  <c r="O535" i="1"/>
  <c r="M536" i="1"/>
  <c r="N536" i="1"/>
  <c r="O536" i="1"/>
  <c r="M537" i="1"/>
  <c r="N537" i="1"/>
  <c r="O537" i="1"/>
  <c r="M538" i="1"/>
  <c r="N538" i="1"/>
  <c r="O538" i="1"/>
  <c r="M539" i="1"/>
  <c r="N539" i="1"/>
  <c r="O539" i="1"/>
  <c r="M540" i="1"/>
  <c r="N540" i="1"/>
  <c r="O540" i="1"/>
  <c r="M541" i="1"/>
  <c r="N541" i="1"/>
  <c r="O541" i="1"/>
  <c r="M542" i="1"/>
  <c r="N542" i="1"/>
  <c r="O542" i="1"/>
  <c r="M543" i="1"/>
  <c r="N543" i="1"/>
  <c r="O543" i="1"/>
  <c r="M544" i="1"/>
  <c r="N544" i="1"/>
  <c r="O544" i="1"/>
  <c r="M545" i="1"/>
  <c r="N545" i="1"/>
  <c r="O545" i="1"/>
  <c r="M546" i="1"/>
  <c r="N546" i="1"/>
  <c r="O546" i="1"/>
  <c r="M547" i="1"/>
  <c r="N547" i="1"/>
  <c r="O547" i="1"/>
  <c r="M548" i="1"/>
  <c r="N548" i="1"/>
  <c r="O548" i="1"/>
  <c r="M549" i="1"/>
  <c r="N549" i="1"/>
  <c r="O549" i="1"/>
  <c r="M550" i="1"/>
  <c r="N550" i="1"/>
  <c r="O550" i="1"/>
  <c r="M551" i="1"/>
  <c r="N551" i="1"/>
  <c r="O551" i="1"/>
  <c r="M552" i="1"/>
  <c r="N552" i="1"/>
  <c r="O552" i="1"/>
  <c r="M553" i="1"/>
  <c r="N553" i="1"/>
  <c r="O553" i="1"/>
  <c r="M554" i="1"/>
  <c r="N554" i="1"/>
  <c r="O554" i="1"/>
  <c r="M555" i="1"/>
  <c r="N555" i="1"/>
  <c r="O555" i="1"/>
  <c r="M556" i="1"/>
  <c r="N556" i="1"/>
  <c r="O556" i="1"/>
  <c r="M557" i="1"/>
  <c r="N557" i="1"/>
  <c r="O557" i="1"/>
  <c r="M558" i="1"/>
  <c r="N558" i="1"/>
  <c r="O558" i="1"/>
  <c r="M559" i="1"/>
  <c r="N559" i="1"/>
  <c r="O559" i="1"/>
  <c r="M560" i="1"/>
  <c r="N560" i="1"/>
  <c r="O560" i="1"/>
  <c r="M561" i="1"/>
  <c r="N561" i="1"/>
  <c r="O561" i="1"/>
  <c r="M562" i="1"/>
  <c r="N562" i="1"/>
  <c r="O562" i="1"/>
  <c r="M563" i="1"/>
  <c r="N563" i="1"/>
  <c r="O563" i="1"/>
  <c r="M564" i="1"/>
  <c r="N564" i="1"/>
  <c r="O564" i="1"/>
  <c r="M565" i="1"/>
  <c r="N565" i="1"/>
  <c r="O565" i="1"/>
  <c r="M566" i="1"/>
  <c r="N566" i="1"/>
  <c r="O566" i="1"/>
  <c r="M567" i="1"/>
  <c r="N567" i="1"/>
  <c r="O567" i="1"/>
  <c r="M568" i="1"/>
  <c r="N568" i="1"/>
  <c r="O568" i="1"/>
  <c r="M569" i="1"/>
  <c r="N569" i="1"/>
  <c r="O569" i="1"/>
  <c r="M570" i="1"/>
  <c r="N570" i="1"/>
  <c r="O570" i="1"/>
  <c r="M571" i="1"/>
  <c r="N571" i="1"/>
  <c r="O571" i="1"/>
  <c r="M572" i="1"/>
  <c r="N572" i="1"/>
  <c r="O572" i="1"/>
  <c r="M573" i="1"/>
  <c r="N573" i="1"/>
  <c r="O573" i="1"/>
  <c r="M574" i="1"/>
  <c r="N574" i="1"/>
  <c r="O574" i="1"/>
  <c r="M575" i="1"/>
  <c r="N575" i="1"/>
  <c r="O575" i="1"/>
  <c r="M576" i="1"/>
  <c r="N576" i="1"/>
  <c r="O576" i="1"/>
  <c r="M577" i="1"/>
  <c r="N577" i="1"/>
  <c r="O577" i="1"/>
  <c r="M578" i="1"/>
  <c r="N578" i="1"/>
  <c r="O578" i="1"/>
  <c r="M579" i="1"/>
  <c r="N579" i="1"/>
  <c r="O579" i="1"/>
  <c r="M580" i="1"/>
  <c r="N580" i="1"/>
  <c r="O580" i="1"/>
  <c r="M581" i="1"/>
  <c r="N581" i="1"/>
  <c r="O581" i="1"/>
  <c r="M582" i="1"/>
  <c r="N582" i="1"/>
  <c r="O582" i="1"/>
  <c r="M583" i="1"/>
  <c r="N583" i="1"/>
  <c r="O583" i="1"/>
  <c r="M584" i="1"/>
  <c r="N584" i="1"/>
  <c r="O584" i="1"/>
  <c r="M585" i="1"/>
  <c r="N585" i="1"/>
  <c r="O585" i="1"/>
  <c r="M586" i="1"/>
  <c r="N586" i="1"/>
  <c r="O586" i="1"/>
  <c r="M587" i="1"/>
  <c r="N587" i="1"/>
  <c r="O587" i="1"/>
  <c r="M588" i="1"/>
  <c r="N588" i="1"/>
  <c r="O588" i="1"/>
  <c r="M589" i="1"/>
  <c r="N589" i="1"/>
  <c r="O589" i="1"/>
  <c r="M590" i="1"/>
  <c r="N590" i="1"/>
  <c r="O590" i="1"/>
  <c r="M591" i="1"/>
  <c r="N591" i="1"/>
  <c r="O591" i="1"/>
  <c r="M592" i="1"/>
  <c r="N592" i="1"/>
  <c r="O592" i="1"/>
  <c r="M593" i="1"/>
  <c r="N593" i="1"/>
  <c r="O593" i="1"/>
  <c r="M594" i="1"/>
  <c r="N594" i="1"/>
  <c r="O594" i="1"/>
  <c r="M595" i="1"/>
  <c r="N595" i="1"/>
  <c r="O595" i="1"/>
  <c r="M596" i="1"/>
  <c r="N596" i="1"/>
  <c r="O596" i="1"/>
  <c r="M597" i="1"/>
  <c r="N597" i="1"/>
  <c r="O597" i="1"/>
  <c r="M598" i="1"/>
  <c r="N598" i="1"/>
  <c r="O598" i="1"/>
  <c r="M599" i="1"/>
  <c r="N599" i="1"/>
  <c r="O599" i="1"/>
  <c r="M600" i="1"/>
  <c r="N600" i="1"/>
  <c r="O600" i="1"/>
  <c r="M601" i="1"/>
  <c r="N601" i="1"/>
  <c r="O601" i="1"/>
  <c r="M602" i="1"/>
  <c r="N602" i="1"/>
  <c r="O602" i="1"/>
  <c r="M603" i="1"/>
  <c r="N603" i="1"/>
  <c r="O603" i="1"/>
  <c r="M604" i="1"/>
  <c r="N604" i="1"/>
  <c r="O604" i="1"/>
  <c r="M605" i="1"/>
  <c r="N605" i="1"/>
  <c r="O605" i="1"/>
  <c r="M606" i="1"/>
  <c r="N606" i="1"/>
  <c r="O606" i="1"/>
  <c r="M607" i="1"/>
  <c r="N607" i="1"/>
  <c r="O607" i="1"/>
  <c r="M608" i="1"/>
  <c r="N608" i="1"/>
  <c r="O608" i="1"/>
  <c r="M609" i="1"/>
  <c r="N609" i="1"/>
  <c r="O609" i="1"/>
  <c r="M610" i="1"/>
  <c r="N610" i="1"/>
  <c r="O610" i="1"/>
  <c r="M611" i="1"/>
  <c r="N611" i="1"/>
  <c r="O611" i="1"/>
  <c r="M612" i="1"/>
  <c r="N612" i="1"/>
  <c r="O612" i="1"/>
  <c r="M613" i="1"/>
  <c r="N613" i="1"/>
  <c r="O613" i="1"/>
  <c r="M614" i="1"/>
  <c r="N614" i="1"/>
  <c r="O614" i="1"/>
  <c r="M615" i="1"/>
  <c r="N615" i="1"/>
  <c r="O615" i="1"/>
  <c r="M616" i="1"/>
  <c r="N616" i="1"/>
  <c r="O616" i="1"/>
  <c r="M617" i="1"/>
  <c r="N617" i="1"/>
  <c r="O617" i="1"/>
  <c r="M618" i="1"/>
  <c r="N618" i="1"/>
  <c r="O618" i="1"/>
  <c r="M619" i="1"/>
  <c r="N619" i="1"/>
  <c r="O619" i="1"/>
  <c r="M620" i="1"/>
  <c r="N620" i="1"/>
  <c r="O620" i="1"/>
  <c r="M621" i="1"/>
  <c r="N621" i="1"/>
  <c r="O621" i="1"/>
  <c r="M622" i="1"/>
  <c r="N622" i="1"/>
  <c r="O622" i="1"/>
  <c r="M623" i="1"/>
  <c r="N623" i="1"/>
  <c r="O623" i="1"/>
  <c r="M624" i="1"/>
  <c r="N624" i="1"/>
  <c r="O624" i="1"/>
  <c r="M625" i="1"/>
  <c r="N625" i="1"/>
  <c r="O625" i="1"/>
  <c r="M626" i="1"/>
  <c r="N626" i="1"/>
  <c r="O626" i="1"/>
  <c r="M627" i="1"/>
  <c r="N627" i="1"/>
  <c r="O627" i="1"/>
  <c r="M628" i="1"/>
  <c r="N628" i="1"/>
  <c r="O628" i="1"/>
  <c r="M629" i="1"/>
  <c r="N629" i="1"/>
  <c r="O629" i="1"/>
  <c r="M630" i="1"/>
  <c r="N630" i="1"/>
  <c r="O630" i="1"/>
  <c r="M631" i="1"/>
  <c r="N631" i="1"/>
  <c r="O631" i="1"/>
  <c r="M632" i="1"/>
  <c r="N632" i="1"/>
  <c r="O632" i="1"/>
  <c r="M633" i="1"/>
  <c r="N633" i="1"/>
  <c r="O633" i="1"/>
  <c r="M634" i="1"/>
  <c r="N634" i="1"/>
  <c r="O634" i="1"/>
  <c r="M635" i="1"/>
  <c r="N635" i="1"/>
  <c r="O635" i="1"/>
  <c r="M636" i="1"/>
  <c r="N636" i="1"/>
  <c r="O636" i="1"/>
  <c r="M637" i="1"/>
  <c r="N637" i="1"/>
  <c r="O637" i="1"/>
  <c r="M638" i="1"/>
  <c r="N638" i="1"/>
  <c r="O638" i="1"/>
  <c r="M639" i="1"/>
  <c r="N639" i="1"/>
  <c r="O639" i="1"/>
  <c r="M640" i="1"/>
  <c r="N640" i="1"/>
  <c r="O640" i="1"/>
  <c r="M641" i="1"/>
  <c r="N641" i="1"/>
  <c r="O641" i="1"/>
  <c r="M642" i="1"/>
  <c r="N642" i="1"/>
  <c r="O642" i="1"/>
  <c r="M643" i="1"/>
  <c r="N643" i="1"/>
  <c r="O643" i="1"/>
  <c r="M644" i="1"/>
  <c r="N644" i="1"/>
  <c r="O644" i="1"/>
  <c r="M645" i="1"/>
  <c r="N645" i="1"/>
  <c r="O645" i="1"/>
  <c r="M646" i="1"/>
  <c r="N646" i="1"/>
  <c r="O646" i="1"/>
  <c r="M647" i="1"/>
  <c r="N647" i="1"/>
  <c r="O647" i="1"/>
  <c r="M648" i="1"/>
  <c r="N648" i="1"/>
  <c r="O648" i="1"/>
  <c r="M649" i="1"/>
  <c r="N649" i="1"/>
  <c r="O649" i="1"/>
  <c r="M650" i="1"/>
  <c r="N650" i="1"/>
  <c r="O650" i="1"/>
  <c r="M651" i="1"/>
  <c r="N651" i="1"/>
  <c r="O651" i="1"/>
  <c r="M652" i="1"/>
  <c r="N652" i="1"/>
  <c r="O652" i="1"/>
  <c r="M653" i="1"/>
  <c r="N653" i="1"/>
  <c r="O653" i="1"/>
  <c r="M654" i="1"/>
  <c r="N654" i="1"/>
  <c r="O654" i="1"/>
  <c r="M655" i="1"/>
  <c r="N655" i="1"/>
  <c r="O655" i="1"/>
  <c r="M656" i="1"/>
  <c r="N656" i="1"/>
  <c r="O656" i="1"/>
  <c r="M657" i="1"/>
  <c r="N657" i="1"/>
  <c r="O657" i="1"/>
  <c r="M658" i="1"/>
  <c r="N658" i="1"/>
  <c r="O658" i="1"/>
  <c r="M659" i="1"/>
  <c r="N659" i="1"/>
  <c r="O659" i="1"/>
  <c r="M660" i="1"/>
  <c r="N660" i="1"/>
  <c r="O660" i="1"/>
  <c r="M661" i="1"/>
  <c r="N661" i="1"/>
  <c r="O661" i="1"/>
  <c r="M662" i="1"/>
  <c r="N662" i="1"/>
  <c r="O662" i="1"/>
  <c r="M663" i="1"/>
  <c r="N663" i="1"/>
  <c r="O663" i="1"/>
  <c r="M664" i="1"/>
  <c r="N664" i="1"/>
  <c r="O664" i="1"/>
  <c r="M665" i="1"/>
  <c r="N665" i="1"/>
  <c r="O665" i="1"/>
  <c r="M666" i="1"/>
  <c r="N666" i="1"/>
  <c r="O666" i="1"/>
  <c r="M667" i="1"/>
  <c r="N667" i="1"/>
  <c r="O667" i="1"/>
  <c r="M668" i="1"/>
  <c r="N668" i="1"/>
  <c r="O668" i="1"/>
  <c r="M669" i="1"/>
  <c r="N669" i="1"/>
  <c r="O669" i="1"/>
  <c r="M670" i="1"/>
  <c r="N670" i="1"/>
  <c r="O670" i="1"/>
  <c r="M671" i="1"/>
  <c r="N671" i="1"/>
  <c r="O671" i="1"/>
  <c r="M672" i="1"/>
  <c r="N672" i="1"/>
  <c r="O672" i="1"/>
  <c r="M673" i="1"/>
  <c r="N673" i="1"/>
  <c r="O673" i="1"/>
  <c r="M674" i="1"/>
  <c r="N674" i="1"/>
  <c r="O674" i="1"/>
  <c r="M675" i="1"/>
  <c r="N675" i="1"/>
  <c r="O675" i="1"/>
  <c r="M676" i="1"/>
  <c r="N676" i="1"/>
  <c r="O676" i="1"/>
  <c r="M677" i="1"/>
  <c r="N677" i="1"/>
  <c r="O677" i="1"/>
  <c r="M678" i="1"/>
  <c r="N678" i="1"/>
  <c r="O678" i="1"/>
  <c r="M679" i="1"/>
  <c r="N679" i="1"/>
  <c r="O679" i="1"/>
  <c r="M680" i="1"/>
  <c r="N680" i="1"/>
  <c r="O680" i="1"/>
  <c r="M681" i="1"/>
  <c r="N681" i="1"/>
  <c r="O681" i="1"/>
  <c r="M682" i="1"/>
  <c r="N682" i="1"/>
  <c r="O682" i="1"/>
  <c r="M683" i="1"/>
  <c r="N683" i="1"/>
  <c r="O683" i="1"/>
  <c r="M684" i="1"/>
  <c r="N684" i="1"/>
  <c r="O684" i="1"/>
  <c r="M685" i="1"/>
  <c r="N685" i="1"/>
  <c r="O685" i="1"/>
  <c r="M686" i="1"/>
  <c r="N686" i="1"/>
  <c r="O686" i="1"/>
  <c r="M687" i="1"/>
  <c r="N687" i="1"/>
  <c r="O687" i="1"/>
  <c r="M688" i="1"/>
  <c r="N688" i="1"/>
  <c r="O688" i="1"/>
  <c r="M689" i="1"/>
  <c r="N689" i="1"/>
  <c r="O689" i="1"/>
  <c r="M690" i="1"/>
  <c r="N690" i="1"/>
  <c r="O690" i="1"/>
  <c r="M691" i="1"/>
  <c r="N691" i="1"/>
  <c r="O691" i="1"/>
  <c r="M692" i="1"/>
  <c r="N692" i="1"/>
  <c r="O692" i="1"/>
  <c r="M693" i="1"/>
  <c r="N693" i="1"/>
  <c r="O693" i="1"/>
  <c r="M694" i="1"/>
  <c r="N694" i="1"/>
  <c r="O694" i="1"/>
  <c r="M695" i="1"/>
  <c r="N695" i="1"/>
  <c r="O695" i="1"/>
  <c r="M696" i="1"/>
  <c r="N696" i="1"/>
  <c r="O696" i="1"/>
  <c r="M697" i="1"/>
  <c r="N697" i="1"/>
  <c r="O697" i="1"/>
  <c r="M698" i="1"/>
  <c r="N698" i="1"/>
  <c r="O698" i="1"/>
  <c r="M699" i="1"/>
  <c r="N699" i="1"/>
  <c r="O699" i="1"/>
  <c r="M700" i="1"/>
  <c r="N700" i="1"/>
  <c r="O700" i="1"/>
  <c r="M701" i="1"/>
  <c r="N701" i="1"/>
  <c r="O701" i="1"/>
  <c r="M702" i="1"/>
  <c r="N702" i="1"/>
  <c r="O702" i="1"/>
  <c r="M703" i="1"/>
  <c r="N703" i="1"/>
  <c r="O703" i="1"/>
  <c r="M704" i="1"/>
  <c r="N704" i="1"/>
  <c r="O704" i="1"/>
  <c r="M705" i="1"/>
  <c r="N705" i="1"/>
  <c r="O705" i="1"/>
  <c r="M706" i="1"/>
  <c r="N706" i="1"/>
  <c r="O706" i="1"/>
  <c r="M707" i="1"/>
  <c r="N707" i="1"/>
  <c r="O707" i="1"/>
  <c r="M708" i="1"/>
  <c r="N708" i="1"/>
  <c r="O708" i="1"/>
  <c r="M709" i="1"/>
  <c r="N709" i="1"/>
  <c r="O709" i="1"/>
  <c r="M710" i="1"/>
  <c r="N710" i="1"/>
  <c r="O710" i="1"/>
  <c r="M711" i="1"/>
  <c r="N711" i="1"/>
  <c r="O711" i="1"/>
  <c r="M712" i="1"/>
  <c r="N712" i="1"/>
  <c r="O712" i="1"/>
  <c r="M713" i="1"/>
  <c r="N713" i="1"/>
  <c r="O713" i="1"/>
  <c r="M714" i="1"/>
  <c r="N714" i="1"/>
  <c r="O714" i="1"/>
  <c r="M715" i="1"/>
  <c r="N715" i="1"/>
  <c r="O715" i="1"/>
  <c r="M716" i="1"/>
  <c r="N716" i="1"/>
  <c r="O716" i="1"/>
  <c r="M717" i="1"/>
  <c r="N717" i="1"/>
  <c r="O717" i="1"/>
  <c r="M718" i="1"/>
  <c r="N718" i="1"/>
  <c r="O718" i="1"/>
  <c r="M719" i="1"/>
  <c r="N719" i="1"/>
  <c r="O719" i="1"/>
  <c r="M720" i="1"/>
  <c r="N720" i="1"/>
  <c r="O720" i="1"/>
  <c r="M721" i="1"/>
  <c r="N721" i="1"/>
  <c r="O721" i="1"/>
  <c r="M722" i="1"/>
  <c r="N722" i="1"/>
  <c r="O722" i="1"/>
  <c r="M723" i="1"/>
  <c r="N723" i="1"/>
  <c r="O723" i="1"/>
  <c r="M724" i="1"/>
  <c r="N724" i="1"/>
  <c r="O724" i="1"/>
  <c r="M725" i="1"/>
  <c r="N725" i="1"/>
  <c r="O725" i="1"/>
  <c r="M726" i="1"/>
  <c r="N726" i="1"/>
  <c r="O726" i="1"/>
  <c r="M727" i="1"/>
  <c r="N727" i="1"/>
  <c r="O727" i="1"/>
  <c r="M728" i="1"/>
  <c r="N728" i="1"/>
  <c r="O728" i="1"/>
  <c r="M729" i="1"/>
  <c r="N729" i="1"/>
  <c r="O729" i="1"/>
  <c r="M730" i="1"/>
  <c r="N730" i="1"/>
  <c r="O730" i="1"/>
  <c r="M731" i="1"/>
  <c r="N731" i="1"/>
  <c r="O731" i="1"/>
  <c r="M732" i="1"/>
  <c r="N732" i="1"/>
  <c r="O732" i="1"/>
  <c r="M733" i="1"/>
  <c r="N733" i="1"/>
  <c r="O733" i="1"/>
  <c r="M734" i="1"/>
  <c r="N734" i="1"/>
  <c r="O734" i="1"/>
  <c r="M735" i="1"/>
  <c r="N735" i="1"/>
  <c r="O735" i="1"/>
  <c r="M736" i="1"/>
  <c r="N736" i="1"/>
  <c r="O736" i="1"/>
  <c r="M737" i="1"/>
  <c r="N737" i="1"/>
  <c r="O737" i="1"/>
  <c r="M738" i="1"/>
  <c r="N738" i="1"/>
  <c r="O738" i="1"/>
  <c r="M739" i="1"/>
  <c r="N739" i="1"/>
  <c r="O739" i="1"/>
  <c r="M740" i="1"/>
  <c r="N740" i="1"/>
  <c r="O740" i="1"/>
  <c r="M741" i="1"/>
  <c r="N741" i="1"/>
  <c r="O741" i="1"/>
  <c r="M742" i="1"/>
  <c r="N742" i="1"/>
  <c r="O742" i="1"/>
  <c r="M743" i="1"/>
  <c r="N743" i="1"/>
  <c r="O743" i="1"/>
  <c r="M744" i="1"/>
  <c r="N744" i="1"/>
  <c r="O744" i="1"/>
  <c r="M745" i="1"/>
  <c r="N745" i="1"/>
  <c r="O745" i="1"/>
  <c r="M746" i="1"/>
  <c r="N746" i="1"/>
  <c r="O746" i="1"/>
  <c r="M747" i="1"/>
  <c r="N747" i="1"/>
  <c r="O747" i="1"/>
  <c r="M748" i="1"/>
  <c r="N748" i="1"/>
  <c r="O748" i="1"/>
  <c r="M749" i="1"/>
  <c r="N749" i="1"/>
  <c r="O749" i="1"/>
  <c r="M750" i="1"/>
  <c r="N750" i="1"/>
  <c r="O750" i="1"/>
  <c r="M751" i="1"/>
  <c r="N751" i="1"/>
  <c r="O751" i="1"/>
  <c r="M752" i="1"/>
  <c r="N752" i="1"/>
  <c r="O752" i="1"/>
  <c r="M753" i="1"/>
  <c r="N753" i="1"/>
  <c r="O753" i="1"/>
  <c r="M754" i="1"/>
  <c r="N754" i="1"/>
  <c r="O754" i="1"/>
  <c r="M755" i="1"/>
  <c r="N755" i="1"/>
  <c r="O755" i="1"/>
  <c r="M756" i="1"/>
  <c r="N756" i="1"/>
  <c r="O756" i="1"/>
  <c r="M757" i="1"/>
  <c r="N757" i="1"/>
  <c r="O757" i="1"/>
  <c r="M758" i="1"/>
  <c r="N758" i="1"/>
  <c r="O758" i="1"/>
  <c r="M759" i="1"/>
  <c r="N759" i="1"/>
  <c r="O759" i="1"/>
  <c r="M760" i="1"/>
  <c r="N760" i="1"/>
  <c r="O760" i="1"/>
  <c r="M761" i="1"/>
  <c r="N761" i="1"/>
  <c r="O761" i="1"/>
  <c r="M762" i="1"/>
  <c r="N762" i="1"/>
  <c r="O762" i="1"/>
  <c r="M763" i="1"/>
  <c r="N763" i="1"/>
  <c r="O763" i="1"/>
  <c r="M764" i="1"/>
  <c r="N764" i="1"/>
  <c r="O764" i="1"/>
  <c r="M765" i="1"/>
  <c r="N765" i="1"/>
  <c r="O765" i="1"/>
  <c r="M766" i="1"/>
  <c r="N766" i="1"/>
  <c r="O766" i="1"/>
  <c r="M767" i="1"/>
  <c r="N767" i="1"/>
  <c r="O767" i="1"/>
  <c r="M768" i="1"/>
  <c r="N768" i="1"/>
  <c r="O768" i="1"/>
  <c r="M769" i="1"/>
  <c r="N769" i="1"/>
  <c r="O769" i="1"/>
  <c r="M770" i="1"/>
  <c r="N770" i="1"/>
  <c r="O770" i="1"/>
  <c r="M771" i="1"/>
  <c r="N771" i="1"/>
  <c r="O771" i="1"/>
  <c r="M772" i="1"/>
  <c r="N772" i="1"/>
  <c r="O772" i="1"/>
  <c r="M773" i="1"/>
  <c r="N773" i="1"/>
  <c r="O773" i="1"/>
  <c r="M774" i="1"/>
  <c r="N774" i="1"/>
  <c r="O774" i="1"/>
  <c r="M775" i="1"/>
  <c r="N775" i="1"/>
  <c r="O775" i="1"/>
  <c r="M776" i="1"/>
  <c r="N776" i="1"/>
  <c r="O776" i="1"/>
  <c r="M777" i="1"/>
  <c r="N777" i="1"/>
  <c r="O777" i="1"/>
  <c r="M778" i="1"/>
  <c r="N778" i="1"/>
  <c r="O778" i="1"/>
  <c r="M779" i="1"/>
  <c r="N779" i="1"/>
  <c r="O779" i="1"/>
  <c r="M780" i="1"/>
  <c r="N780" i="1"/>
  <c r="O780" i="1"/>
  <c r="M781" i="1"/>
  <c r="N781" i="1"/>
  <c r="O781" i="1"/>
  <c r="M782" i="1"/>
  <c r="N782" i="1"/>
  <c r="O782" i="1"/>
  <c r="M783" i="1"/>
  <c r="N783" i="1"/>
  <c r="O783" i="1"/>
  <c r="N418" i="1"/>
  <c r="O418" i="1"/>
  <c r="M418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" i="1"/>
  <c r="I552" i="1"/>
  <c r="I553" i="1"/>
  <c r="I551" i="1"/>
  <c r="I549" i="1"/>
  <c r="I548" i="1"/>
  <c r="I547" i="1"/>
  <c r="I546" i="1"/>
  <c r="I545" i="1"/>
  <c r="I544" i="1"/>
  <c r="I543" i="1"/>
  <c r="I542" i="1"/>
  <c r="I541" i="1"/>
  <c r="I540" i="1"/>
  <c r="I539" i="1"/>
  <c r="I537" i="1"/>
  <c r="I536" i="1"/>
  <c r="I535" i="1"/>
  <c r="I534" i="1"/>
  <c r="I533" i="1"/>
  <c r="I532" i="1"/>
  <c r="I531" i="1"/>
  <c r="I530" i="1"/>
  <c r="I529" i="1"/>
  <c r="I528" i="1"/>
  <c r="I527" i="1"/>
  <c r="I525" i="1"/>
  <c r="I524" i="1"/>
  <c r="I523" i="1"/>
  <c r="I522" i="1"/>
  <c r="I521" i="1"/>
  <c r="I520" i="1"/>
  <c r="I519" i="1"/>
  <c r="I518" i="1"/>
  <c r="I517" i="1"/>
  <c r="I516" i="1"/>
  <c r="I515" i="1"/>
  <c r="I513" i="1"/>
  <c r="I512" i="1"/>
  <c r="I511" i="1"/>
  <c r="I510" i="1"/>
  <c r="I509" i="1"/>
  <c r="I508" i="1"/>
  <c r="I507" i="1"/>
  <c r="I506" i="1"/>
  <c r="I505" i="1"/>
  <c r="I504" i="1"/>
  <c r="I503" i="1"/>
  <c r="I501" i="1"/>
  <c r="I500" i="1"/>
  <c r="I499" i="1"/>
  <c r="I498" i="1"/>
  <c r="I497" i="1"/>
  <c r="I496" i="1"/>
  <c r="I495" i="1"/>
  <c r="I494" i="1"/>
  <c r="I493" i="1"/>
  <c r="I492" i="1"/>
  <c r="I491" i="1"/>
  <c r="I489" i="1"/>
  <c r="I488" i="1"/>
  <c r="I487" i="1"/>
  <c r="I486" i="1"/>
  <c r="I485" i="1"/>
  <c r="I484" i="1"/>
  <c r="I483" i="1"/>
  <c r="I482" i="1"/>
  <c r="I481" i="1"/>
  <c r="I480" i="1"/>
  <c r="I479" i="1"/>
  <c r="I477" i="1"/>
  <c r="I476" i="1"/>
  <c r="I475" i="1"/>
  <c r="I474" i="1"/>
  <c r="I473" i="1"/>
  <c r="I472" i="1"/>
  <c r="I471" i="1"/>
  <c r="I470" i="1"/>
  <c r="I469" i="1"/>
  <c r="I468" i="1"/>
  <c r="I467" i="1"/>
  <c r="I465" i="1"/>
  <c r="I464" i="1"/>
  <c r="I463" i="1"/>
  <c r="I462" i="1"/>
  <c r="I461" i="1"/>
  <c r="I460" i="1"/>
  <c r="I459" i="1"/>
  <c r="I458" i="1"/>
  <c r="I457" i="1"/>
  <c r="I456" i="1"/>
  <c r="I455" i="1"/>
  <c r="I453" i="1"/>
  <c r="I452" i="1"/>
  <c r="I451" i="1"/>
  <c r="I450" i="1"/>
  <c r="I449" i="1"/>
  <c r="I448" i="1"/>
  <c r="I447" i="1"/>
  <c r="I446" i="1"/>
  <c r="I445" i="1"/>
  <c r="I444" i="1"/>
  <c r="I443" i="1"/>
  <c r="I441" i="1"/>
  <c r="I440" i="1"/>
  <c r="I439" i="1"/>
  <c r="I438" i="1"/>
  <c r="I437" i="1"/>
  <c r="I436" i="1"/>
  <c r="I435" i="1"/>
  <c r="I434" i="1"/>
  <c r="I433" i="1"/>
  <c r="I432" i="1"/>
  <c r="I431" i="1"/>
  <c r="I429" i="1"/>
  <c r="I428" i="1"/>
  <c r="I427" i="1"/>
  <c r="I426" i="1"/>
  <c r="I425" i="1"/>
  <c r="I424" i="1"/>
  <c r="I423" i="1"/>
  <c r="I422" i="1"/>
  <c r="I421" i="1"/>
  <c r="I420" i="1"/>
  <c r="I419" i="1"/>
  <c r="I417" i="1"/>
  <c r="I416" i="1"/>
  <c r="I415" i="1"/>
  <c r="I414" i="1"/>
  <c r="I413" i="1"/>
  <c r="I412" i="1"/>
  <c r="I411" i="1"/>
  <c r="I410" i="1"/>
  <c r="I409" i="1"/>
  <c r="I408" i="1"/>
  <c r="I407" i="1"/>
  <c r="I405" i="1"/>
  <c r="I404" i="1"/>
  <c r="I403" i="1"/>
  <c r="I402" i="1"/>
  <c r="I401" i="1"/>
  <c r="I400" i="1"/>
  <c r="I399" i="1"/>
  <c r="I398" i="1"/>
  <c r="I397" i="1"/>
  <c r="I396" i="1"/>
  <c r="I395" i="1"/>
  <c r="I393" i="1"/>
  <c r="I392" i="1"/>
  <c r="I391" i="1"/>
  <c r="I390" i="1"/>
  <c r="I389" i="1"/>
  <c r="I388" i="1"/>
  <c r="I387" i="1"/>
  <c r="I386" i="1"/>
  <c r="I385" i="1"/>
  <c r="I384" i="1"/>
  <c r="I383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81" i="1"/>
  <c r="I380" i="1"/>
  <c r="I379" i="1"/>
  <c r="I378" i="1"/>
  <c r="I377" i="1"/>
  <c r="I376" i="1"/>
  <c r="I375" i="1"/>
  <c r="I374" i="1"/>
  <c r="I373" i="1"/>
  <c r="I372" i="1"/>
  <c r="I371" i="1"/>
  <c r="I354" i="1"/>
  <c r="I353" i="1"/>
  <c r="I352" i="1"/>
  <c r="I351" i="1"/>
  <c r="I350" i="1"/>
  <c r="I349" i="1"/>
  <c r="I348" i="1"/>
  <c r="I347" i="1"/>
  <c r="I346" i="1"/>
  <c r="I345" i="1"/>
  <c r="I344" i="1"/>
  <c r="I342" i="1"/>
  <c r="I341" i="1"/>
  <c r="I340" i="1"/>
  <c r="I339" i="1"/>
  <c r="I338" i="1"/>
  <c r="I337" i="1"/>
  <c r="I336" i="1"/>
  <c r="I335" i="1"/>
  <c r="I334" i="1"/>
  <c r="I333" i="1"/>
  <c r="I332" i="1"/>
  <c r="I330" i="1"/>
  <c r="I329" i="1"/>
  <c r="I328" i="1"/>
  <c r="I327" i="1"/>
  <c r="I326" i="1"/>
  <c r="I325" i="1"/>
  <c r="I324" i="1"/>
  <c r="I323" i="1"/>
  <c r="I322" i="1"/>
  <c r="I321" i="1"/>
  <c r="I320" i="1"/>
  <c r="I318" i="1"/>
  <c r="I317" i="1"/>
  <c r="I316" i="1"/>
  <c r="I315" i="1"/>
  <c r="I314" i="1"/>
  <c r="I313" i="1"/>
  <c r="I312" i="1"/>
  <c r="I311" i="1"/>
  <c r="I310" i="1"/>
  <c r="I309" i="1"/>
  <c r="I308" i="1"/>
  <c r="I306" i="1"/>
  <c r="I305" i="1"/>
  <c r="I304" i="1"/>
  <c r="I303" i="1"/>
  <c r="I302" i="1"/>
  <c r="I301" i="1"/>
  <c r="I300" i="1"/>
  <c r="I299" i="1"/>
  <c r="I298" i="1"/>
  <c r="I297" i="1"/>
  <c r="I296" i="1"/>
  <c r="I294" i="1"/>
  <c r="I293" i="1"/>
  <c r="I292" i="1"/>
  <c r="I291" i="1"/>
  <c r="I290" i="1"/>
  <c r="I289" i="1"/>
  <c r="I288" i="1"/>
  <c r="I287" i="1"/>
  <c r="I286" i="1"/>
  <c r="I285" i="1"/>
  <c r="I284" i="1"/>
  <c r="I282" i="1"/>
  <c r="I281" i="1"/>
  <c r="I280" i="1"/>
  <c r="I279" i="1"/>
  <c r="I278" i="1"/>
  <c r="I277" i="1"/>
  <c r="I276" i="1"/>
  <c r="I275" i="1"/>
  <c r="I274" i="1"/>
  <c r="I273" i="1"/>
  <c r="I272" i="1"/>
  <c r="I270" i="1"/>
  <c r="I269" i="1"/>
  <c r="I268" i="1"/>
  <c r="I267" i="1"/>
  <c r="I266" i="1"/>
  <c r="I265" i="1"/>
  <c r="I264" i="1"/>
  <c r="I263" i="1"/>
  <c r="I262" i="1"/>
  <c r="I261" i="1"/>
  <c r="I260" i="1"/>
  <c r="I258" i="1"/>
  <c r="I257" i="1"/>
  <c r="I256" i="1"/>
  <c r="I255" i="1"/>
  <c r="I254" i="1"/>
  <c r="I253" i="1"/>
  <c r="I252" i="1"/>
  <c r="I251" i="1"/>
  <c r="I250" i="1"/>
  <c r="I249" i="1"/>
  <c r="I248" i="1"/>
  <c r="I246" i="1"/>
  <c r="I245" i="1"/>
  <c r="I244" i="1"/>
  <c r="I243" i="1"/>
  <c r="I242" i="1"/>
  <c r="I241" i="1"/>
  <c r="I240" i="1"/>
  <c r="I239" i="1"/>
  <c r="I238" i="1"/>
  <c r="I237" i="1"/>
  <c r="I236" i="1"/>
  <c r="I234" i="1"/>
  <c r="I233" i="1"/>
  <c r="I232" i="1"/>
  <c r="I231" i="1"/>
  <c r="I230" i="1"/>
  <c r="I229" i="1"/>
  <c r="I228" i="1"/>
  <c r="I227" i="1"/>
  <c r="I226" i="1"/>
  <c r="I225" i="1"/>
  <c r="I224" i="1"/>
  <c r="I222" i="1"/>
  <c r="I221" i="1"/>
  <c r="I220" i="1"/>
  <c r="I219" i="1"/>
  <c r="I218" i="1"/>
  <c r="I217" i="1"/>
  <c r="I216" i="1"/>
  <c r="I215" i="1"/>
  <c r="I214" i="1"/>
  <c r="I213" i="1"/>
  <c r="I212" i="1"/>
  <c r="I210" i="1"/>
  <c r="I209" i="1"/>
  <c r="I208" i="1"/>
  <c r="I207" i="1"/>
  <c r="I206" i="1"/>
  <c r="I205" i="1"/>
  <c r="I204" i="1"/>
  <c r="I203" i="1"/>
  <c r="I202" i="1"/>
  <c r="I201" i="1"/>
  <c r="I200" i="1"/>
  <c r="I198" i="1"/>
  <c r="I197" i="1"/>
  <c r="I196" i="1"/>
  <c r="I195" i="1"/>
  <c r="I194" i="1"/>
  <c r="I193" i="1"/>
  <c r="I192" i="1"/>
  <c r="I191" i="1"/>
  <c r="I190" i="1"/>
  <c r="I189" i="1"/>
  <c r="I188" i="1"/>
  <c r="I186" i="1"/>
  <c r="I185" i="1"/>
  <c r="I184" i="1"/>
  <c r="I183" i="1"/>
  <c r="I182" i="1"/>
  <c r="I181" i="1"/>
  <c r="I180" i="1"/>
  <c r="I179" i="1"/>
  <c r="I178" i="1"/>
  <c r="I177" i="1"/>
  <c r="I176" i="1"/>
  <c r="I174" i="1"/>
  <c r="I173" i="1"/>
  <c r="I172" i="1"/>
  <c r="I171" i="1"/>
  <c r="I170" i="1"/>
  <c r="I169" i="1"/>
  <c r="I168" i="1"/>
  <c r="I167" i="1"/>
  <c r="I166" i="1"/>
  <c r="I165" i="1"/>
  <c r="I164" i="1"/>
  <c r="I162" i="1"/>
  <c r="I161" i="1"/>
  <c r="I160" i="1"/>
  <c r="I159" i="1"/>
  <c r="I158" i="1"/>
  <c r="I157" i="1"/>
  <c r="I156" i="1"/>
  <c r="I155" i="1"/>
  <c r="I154" i="1"/>
  <c r="I153" i="1"/>
  <c r="I152" i="1"/>
  <c r="I150" i="1"/>
  <c r="I149" i="1"/>
  <c r="I148" i="1"/>
  <c r="I147" i="1"/>
  <c r="I146" i="1"/>
  <c r="I145" i="1"/>
  <c r="I144" i="1"/>
  <c r="I143" i="1"/>
  <c r="I142" i="1"/>
  <c r="I141" i="1"/>
  <c r="I140" i="1"/>
  <c r="I138" i="1"/>
  <c r="I137" i="1"/>
  <c r="I136" i="1"/>
  <c r="I135" i="1"/>
  <c r="I134" i="1"/>
  <c r="I133" i="1"/>
  <c r="I132" i="1"/>
  <c r="I131" i="1"/>
  <c r="I130" i="1"/>
  <c r="I129" i="1"/>
  <c r="I128" i="1"/>
  <c r="I126" i="1"/>
  <c r="I125" i="1"/>
  <c r="I124" i="1"/>
  <c r="I123" i="1"/>
  <c r="I122" i="1"/>
  <c r="I121" i="1"/>
  <c r="I120" i="1"/>
  <c r="I119" i="1"/>
  <c r="I118" i="1"/>
  <c r="I117" i="1"/>
  <c r="I116" i="1"/>
  <c r="I114" i="1"/>
  <c r="I113" i="1"/>
  <c r="I112" i="1"/>
  <c r="I111" i="1"/>
  <c r="I110" i="1"/>
  <c r="I109" i="1"/>
  <c r="I108" i="1"/>
  <c r="I107" i="1"/>
  <c r="I106" i="1"/>
  <c r="I105" i="1"/>
  <c r="I104" i="1"/>
  <c r="I102" i="1"/>
  <c r="I101" i="1"/>
  <c r="I100" i="1"/>
  <c r="I99" i="1"/>
  <c r="I98" i="1"/>
  <c r="I97" i="1"/>
  <c r="I96" i="1"/>
  <c r="I95" i="1"/>
  <c r="I94" i="1"/>
  <c r="I93" i="1"/>
  <c r="I92" i="1"/>
  <c r="I90" i="1"/>
  <c r="I89" i="1"/>
  <c r="I88" i="1"/>
  <c r="I87" i="1"/>
  <c r="I86" i="1"/>
  <c r="I85" i="1"/>
  <c r="I84" i="1"/>
  <c r="I83" i="1"/>
  <c r="I82" i="1"/>
  <c r="I81" i="1"/>
  <c r="I80" i="1"/>
  <c r="I78" i="1"/>
  <c r="I77" i="1"/>
  <c r="I76" i="1"/>
  <c r="I75" i="1"/>
  <c r="I74" i="1"/>
  <c r="I73" i="1"/>
  <c r="I72" i="1"/>
  <c r="I71" i="1"/>
  <c r="I70" i="1"/>
  <c r="I69" i="1"/>
  <c r="I68" i="1"/>
  <c r="I66" i="1"/>
  <c r="I65" i="1"/>
  <c r="I64" i="1"/>
  <c r="I63" i="1"/>
  <c r="I62" i="1"/>
  <c r="I61" i="1"/>
  <c r="I60" i="1"/>
  <c r="I59" i="1"/>
  <c r="I58" i="1"/>
  <c r="I57" i="1"/>
  <c r="I56" i="1"/>
  <c r="I54" i="1"/>
  <c r="I53" i="1"/>
  <c r="I52" i="1"/>
  <c r="I51" i="1"/>
  <c r="I50" i="1"/>
  <c r="I49" i="1"/>
  <c r="I48" i="1"/>
  <c r="I47" i="1"/>
  <c r="I46" i="1"/>
  <c r="I45" i="1"/>
  <c r="I44" i="1"/>
  <c r="I42" i="1"/>
  <c r="I41" i="1"/>
  <c r="I40" i="1"/>
  <c r="I39" i="1"/>
  <c r="I38" i="1"/>
  <c r="I37" i="1"/>
  <c r="I36" i="1"/>
  <c r="I35" i="1"/>
  <c r="I34" i="1"/>
  <c r="I33" i="1"/>
  <c r="I32" i="1"/>
  <c r="I30" i="1"/>
  <c r="I29" i="1"/>
  <c r="I28" i="1"/>
  <c r="I27" i="1"/>
  <c r="I26" i="1"/>
  <c r="I25" i="1"/>
  <c r="I24" i="1"/>
  <c r="I23" i="1"/>
  <c r="I22" i="1"/>
  <c r="I21" i="1"/>
  <c r="I20" i="1"/>
  <c r="I18" i="1"/>
  <c r="I17" i="1"/>
  <c r="I16" i="1"/>
  <c r="I15" i="1"/>
  <c r="I14" i="1"/>
  <c r="I13" i="1"/>
  <c r="I12" i="1"/>
  <c r="I11" i="1"/>
  <c r="I10" i="1"/>
  <c r="I9" i="1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F442" i="1"/>
  <c r="E442" i="1"/>
  <c r="D442" i="1"/>
  <c r="C442" i="1"/>
  <c r="F441" i="1"/>
  <c r="E441" i="1"/>
  <c r="D441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F418" i="1"/>
  <c r="E418" i="1"/>
  <c r="D418" i="1"/>
  <c r="C418" i="1"/>
  <c r="F417" i="1"/>
  <c r="E417" i="1"/>
  <c r="D417" i="1"/>
  <c r="C417" i="1"/>
  <c r="F416" i="1"/>
  <c r="E416" i="1"/>
  <c r="D416" i="1"/>
  <c r="C416" i="1"/>
  <c r="F415" i="1"/>
  <c r="E415" i="1"/>
  <c r="D415" i="1"/>
  <c r="C415" i="1"/>
  <c r="F414" i="1"/>
  <c r="E414" i="1"/>
  <c r="D414" i="1"/>
  <c r="C414" i="1"/>
  <c r="F413" i="1"/>
  <c r="E413" i="1"/>
  <c r="D413" i="1"/>
  <c r="C413" i="1"/>
  <c r="F412" i="1"/>
  <c r="E412" i="1"/>
  <c r="D412" i="1"/>
  <c r="C412" i="1"/>
  <c r="F411" i="1"/>
  <c r="E411" i="1"/>
  <c r="D411" i="1"/>
  <c r="C411" i="1"/>
  <c r="F410" i="1"/>
  <c r="E410" i="1"/>
  <c r="D410" i="1"/>
  <c r="C410" i="1"/>
  <c r="F409" i="1"/>
  <c r="E409" i="1"/>
  <c r="D409" i="1"/>
  <c r="C409" i="1"/>
  <c r="F408" i="1"/>
  <c r="E408" i="1"/>
  <c r="D408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I8" i="1" l="1"/>
</calcChain>
</file>

<file path=xl/sharedStrings.xml><?xml version="1.0" encoding="utf-8"?>
<sst xmlns="http://schemas.openxmlformats.org/spreadsheetml/2006/main" count="232" uniqueCount="23">
  <si>
    <t>Gross Domestic Product (billions)</t>
  </si>
  <si>
    <t>GDP (millions)</t>
  </si>
  <si>
    <t>Receipts (millions)</t>
  </si>
  <si>
    <t>Outlays (millions)</t>
  </si>
  <si>
    <t>Deficit (millions)</t>
  </si>
  <si>
    <t>Public Debt</t>
  </si>
  <si>
    <t>Intergovernmental Holdings (Debt)</t>
  </si>
  <si>
    <t>National Debt</t>
  </si>
  <si>
    <t>Consumer Price Index</t>
  </si>
  <si>
    <t>Not Available</t>
  </si>
  <si>
    <t>Current Dollar Multiplier</t>
  </si>
  <si>
    <t>Debt (% of GDP)</t>
  </si>
  <si>
    <t>12 Month Rolling Revenue</t>
  </si>
  <si>
    <t>12 Month Rolling Outlays</t>
  </si>
  <si>
    <t>12 Month Rolling Deficit</t>
  </si>
  <si>
    <t>Revenue % of GDP</t>
  </si>
  <si>
    <t>Spending % of GDP</t>
  </si>
  <si>
    <t>Deficit % of GDP</t>
  </si>
  <si>
    <t>GDP (Inflation Adjusted)</t>
  </si>
  <si>
    <t>Revenue (Inflation Adjusted)</t>
  </si>
  <si>
    <t>Outlays (Inflation Adjusted)</t>
  </si>
  <si>
    <t>Deficit (Inflation Adjusted)</t>
  </si>
  <si>
    <t>National Debt (Inflation Adjusted)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</si>
</sst>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0.00"/>
    <numFmt numFmtId="165" formatCode="_(* #,##0_);_(* \(#,##0\);_(* &quot;-&quot;??_);_(@_)"/>
    <numFmt numFmtId="166" formatCode="#0.0"/>
    <numFmt numFmtId="167" formatCode="#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43" fontId="0" fillId="0" borderId="0" xfId="1" applyFont="1"/>
    <xf numFmtId="17" fontId="0" fillId="0" borderId="0" xfId="0" applyNumberFormat="1"/>
    <xf numFmtId="164" fontId="2" fillId="0" borderId="0" xfId="0" applyNumberFormat="1" applyFont="1" applyAlignment="1">
      <alignment horizontal="right"/>
    </xf>
    <xf numFmtId="165" fontId="0" fillId="0" borderId="0" xfId="1" applyNumberFormat="1" applyFont="1"/>
    <xf numFmtId="166" fontId="2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right"/>
    </xf>
    <xf numFmtId="43" fontId="0" fillId="0" borderId="0" xfId="1" applyNumberFormat="1" applyFont="1"/>
    <xf numFmtId="2" fontId="0" fillId="0" borderId="0" xfId="0" applyNumberFormat="1"/>
    <xf numFmtId="9" fontId="0" fillId="0" borderId="0" xfId="2" applyFont="1"/>
    <xf numFmtId="165" fontId="0" fillId="0" borderId="0" xfId="0" applyNumberFormat="1"/>
    <xf numFmtId="10" fontId="0" fillId="0" borderId="0" xfId="2" applyNumberFormat="1" applyFont="1"/>
    <xf numFmtId="43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84"/>
  <sheetViews>
    <sheetView tabSelected="1" topLeftCell="O1" workbookViewId="0">
      <selection activeCell="W766" sqref="W766"/>
    </sheetView>
  </sheetViews>
  <sheetFormatPr defaultRowHeight="14.4" x14ac:dyDescent="0.3"/>
  <cols>
    <col min="9" max="9" width="19.6640625" bestFit="1" customWidth="1"/>
    <col min="11" max="11" width="12.44140625" bestFit="1" customWidth="1"/>
    <col min="12" max="12" width="11" bestFit="1" customWidth="1"/>
    <col min="13" max="13" width="11.77734375" customWidth="1"/>
    <col min="14" max="14" width="21.6640625" bestFit="1" customWidth="1"/>
    <col min="15" max="15" width="20.77734375" bestFit="1" customWidth="1"/>
    <col min="16" max="16" width="16.109375" bestFit="1" customWidth="1"/>
    <col min="17" max="17" width="16.33203125" bestFit="1" customWidth="1"/>
    <col min="18" max="18" width="14.44140625" bestFit="1" customWidth="1"/>
    <col min="19" max="19" width="20.6640625" bestFit="1" customWidth="1"/>
    <col min="20" max="20" width="24.21875" bestFit="1" customWidth="1"/>
    <col min="21" max="21" width="23.33203125" bestFit="1" customWidth="1"/>
    <col min="22" max="22" width="22.5546875" bestFit="1" customWidth="1"/>
    <col min="23" max="23" width="28.6640625" bestFit="1" customWidth="1"/>
  </cols>
  <sheetData>
    <row r="1" spans="1:23" x14ac:dyDescent="0.3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s="1" t="s">
        <v>7</v>
      </c>
      <c r="J1" t="s">
        <v>8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 x14ac:dyDescent="0.3">
      <c r="A2" s="2">
        <v>17168</v>
      </c>
      <c r="I2" s="1"/>
      <c r="J2" s="3">
        <v>21.48</v>
      </c>
      <c r="K2" s="8">
        <f t="shared" ref="K2:K65" si="0">J$783/J2</f>
        <v>10.634683426443203</v>
      </c>
    </row>
    <row r="3" spans="1:23" x14ac:dyDescent="0.3">
      <c r="A3" s="2">
        <v>17199</v>
      </c>
      <c r="I3" s="1"/>
      <c r="J3" s="3">
        <v>21.62</v>
      </c>
      <c r="K3" s="8">
        <f t="shared" si="0"/>
        <v>10.56581868640148</v>
      </c>
    </row>
    <row r="4" spans="1:23" x14ac:dyDescent="0.3">
      <c r="A4" s="2">
        <v>17227</v>
      </c>
      <c r="B4" s="4">
        <v>237.2</v>
      </c>
      <c r="C4" s="4">
        <f>B4*1000</f>
        <v>237200</v>
      </c>
      <c r="D4" s="4"/>
      <c r="E4" s="4"/>
      <c r="F4" s="4"/>
      <c r="G4" s="4"/>
      <c r="H4" s="4"/>
      <c r="I4" s="4"/>
      <c r="J4" s="3">
        <v>22</v>
      </c>
      <c r="K4" s="8">
        <f t="shared" si="0"/>
        <v>10.383318181818181</v>
      </c>
      <c r="S4" s="12">
        <f>C4*K4*1000000</f>
        <v>2462923072727.2729</v>
      </c>
      <c r="T4" s="12">
        <f>$K4*D4*1000000</f>
        <v>0</v>
      </c>
      <c r="U4" s="12">
        <f t="shared" ref="U4:V4" si="1">$K4*E4*1000000</f>
        <v>0</v>
      </c>
      <c r="V4" s="12">
        <f t="shared" si="1"/>
        <v>0</v>
      </c>
      <c r="W4" s="12">
        <f>K4*I4</f>
        <v>0</v>
      </c>
    </row>
    <row r="5" spans="1:23" x14ac:dyDescent="0.3">
      <c r="A5" s="2">
        <v>17258</v>
      </c>
      <c r="B5" s="4">
        <v>237.2</v>
      </c>
      <c r="C5" s="4">
        <f t="shared" ref="C5:C68" si="2">B5*1000</f>
        <v>237200</v>
      </c>
      <c r="D5" s="4"/>
      <c r="E5" s="4"/>
      <c r="F5" s="4"/>
      <c r="G5" s="4"/>
      <c r="H5" s="4"/>
      <c r="I5" s="4"/>
      <c r="J5" s="3">
        <v>22</v>
      </c>
      <c r="K5" s="8">
        <f t="shared" si="0"/>
        <v>10.383318181818181</v>
      </c>
      <c r="S5" s="12">
        <f t="shared" ref="S5:S68" si="3">C5*K5*1000000</f>
        <v>2462923072727.2729</v>
      </c>
      <c r="T5" s="12">
        <f t="shared" ref="T5:T68" si="4">$K5*D5*1000000</f>
        <v>0</v>
      </c>
      <c r="U5" s="12">
        <f t="shared" ref="U5:U68" si="5">$K5*E5*1000000</f>
        <v>0</v>
      </c>
      <c r="V5" s="12">
        <f t="shared" ref="V5:V68" si="6">$K5*F5*1000000</f>
        <v>0</v>
      </c>
      <c r="W5" s="12">
        <f t="shared" ref="W5:W68" si="7">K5*I5</f>
        <v>0</v>
      </c>
    </row>
    <row r="6" spans="1:23" x14ac:dyDescent="0.3">
      <c r="A6" s="2">
        <v>17288</v>
      </c>
      <c r="B6" s="4">
        <v>237.2</v>
      </c>
      <c r="C6" s="4">
        <f t="shared" si="2"/>
        <v>237200</v>
      </c>
      <c r="D6" s="4"/>
      <c r="E6" s="4"/>
      <c r="F6" s="4"/>
      <c r="G6" s="4"/>
      <c r="H6" s="4"/>
      <c r="I6" s="4"/>
      <c r="J6" s="3">
        <v>21.95</v>
      </c>
      <c r="K6" s="8">
        <f t="shared" si="0"/>
        <v>10.406970387243735</v>
      </c>
      <c r="S6" s="12">
        <f t="shared" si="3"/>
        <v>2468533375854.2144</v>
      </c>
      <c r="T6" s="12">
        <f t="shared" si="4"/>
        <v>0</v>
      </c>
      <c r="U6" s="12">
        <f t="shared" si="5"/>
        <v>0</v>
      </c>
      <c r="V6" s="12">
        <f t="shared" si="6"/>
        <v>0</v>
      </c>
      <c r="W6" s="12">
        <f t="shared" si="7"/>
        <v>0</v>
      </c>
    </row>
    <row r="7" spans="1:23" x14ac:dyDescent="0.3">
      <c r="A7" s="2">
        <v>17319</v>
      </c>
      <c r="B7" s="4">
        <v>240.4</v>
      </c>
      <c r="C7" s="4">
        <f t="shared" si="2"/>
        <v>240400</v>
      </c>
      <c r="D7" s="4"/>
      <c r="E7" s="4"/>
      <c r="F7" s="4"/>
      <c r="G7" s="4"/>
      <c r="H7" s="4"/>
      <c r="I7" s="4">
        <v>258286383108.67001</v>
      </c>
      <c r="J7" s="3">
        <v>22.08</v>
      </c>
      <c r="K7" s="8">
        <f t="shared" si="0"/>
        <v>10.345697463768117</v>
      </c>
      <c r="L7" s="9">
        <f>(I7/(C7*1000000))</f>
        <v>1.0744025919661815</v>
      </c>
      <c r="S7" s="12">
        <f t="shared" si="3"/>
        <v>2487105670289.8555</v>
      </c>
      <c r="T7" s="12">
        <f t="shared" si="4"/>
        <v>0</v>
      </c>
      <c r="U7" s="12">
        <f t="shared" si="5"/>
        <v>0</v>
      </c>
      <c r="V7" s="12">
        <f t="shared" si="6"/>
        <v>0</v>
      </c>
      <c r="W7" s="12">
        <f t="shared" si="7"/>
        <v>2672152778653.2075</v>
      </c>
    </row>
    <row r="8" spans="1:23" x14ac:dyDescent="0.3">
      <c r="A8" s="2">
        <v>17349</v>
      </c>
      <c r="B8" s="4">
        <v>240.4</v>
      </c>
      <c r="C8" s="4">
        <f t="shared" si="2"/>
        <v>240400</v>
      </c>
      <c r="D8" s="4"/>
      <c r="E8" s="4"/>
      <c r="F8" s="4"/>
      <c r="G8" s="4"/>
      <c r="H8" s="4"/>
      <c r="I8" s="4">
        <f>I7+((1/12)*(I19-I7))</f>
        <v>257786871725.69669</v>
      </c>
      <c r="J8" s="3">
        <v>22.23</v>
      </c>
      <c r="K8" s="8">
        <f t="shared" si="0"/>
        <v>10.275888439046334</v>
      </c>
      <c r="L8" s="9">
        <f t="shared" ref="L8:L71" si="8">(I8/(C8*1000000))</f>
        <v>1.0723247575944121</v>
      </c>
      <c r="S8" s="12">
        <f t="shared" si="3"/>
        <v>2470323580746.7388</v>
      </c>
      <c r="T8" s="12">
        <f t="shared" si="4"/>
        <v>0</v>
      </c>
      <c r="U8" s="12">
        <f t="shared" si="5"/>
        <v>0</v>
      </c>
      <c r="V8" s="12">
        <f t="shared" si="6"/>
        <v>0</v>
      </c>
      <c r="W8" s="12">
        <f t="shared" si="7"/>
        <v>2648989134904.0068</v>
      </c>
    </row>
    <row r="9" spans="1:23" x14ac:dyDescent="0.3">
      <c r="A9" s="2">
        <v>17380</v>
      </c>
      <c r="B9" s="4">
        <v>240.4</v>
      </c>
      <c r="C9" s="4">
        <f t="shared" si="2"/>
        <v>240400</v>
      </c>
      <c r="D9" s="4"/>
      <c r="E9" s="4"/>
      <c r="F9" s="4"/>
      <c r="G9" s="4"/>
      <c r="H9" s="4"/>
      <c r="I9" s="4">
        <f>I7+((2/12)*(I19-I7))</f>
        <v>257287360342.72333</v>
      </c>
      <c r="J9" s="3">
        <v>22.4</v>
      </c>
      <c r="K9" s="8">
        <f t="shared" si="0"/>
        <v>10.197901785714286</v>
      </c>
      <c r="L9" s="9">
        <f t="shared" si="8"/>
        <v>1.0702469232226428</v>
      </c>
      <c r="S9" s="12">
        <f t="shared" si="3"/>
        <v>2451575589285.7144</v>
      </c>
      <c r="T9" s="12">
        <f t="shared" si="4"/>
        <v>0</v>
      </c>
      <c r="U9" s="12">
        <f t="shared" si="5"/>
        <v>0</v>
      </c>
      <c r="V9" s="12">
        <f t="shared" si="6"/>
        <v>0</v>
      </c>
      <c r="W9" s="12">
        <f t="shared" si="7"/>
        <v>2623791231480.7734</v>
      </c>
    </row>
    <row r="10" spans="1:23" x14ac:dyDescent="0.3">
      <c r="A10" s="2">
        <v>17411</v>
      </c>
      <c r="B10" s="4">
        <v>244.5</v>
      </c>
      <c r="C10" s="4">
        <f t="shared" si="2"/>
        <v>244500</v>
      </c>
      <c r="D10" s="4"/>
      <c r="E10" s="4"/>
      <c r="F10" s="4"/>
      <c r="G10" s="4"/>
      <c r="H10" s="4"/>
      <c r="I10" s="4">
        <f>I7+((3/12)*(I19-I7))</f>
        <v>256787848959.75</v>
      </c>
      <c r="J10" s="3">
        <v>22.84</v>
      </c>
      <c r="K10" s="8">
        <f t="shared" si="0"/>
        <v>10.001444833625218</v>
      </c>
      <c r="L10" s="9">
        <f t="shared" si="8"/>
        <v>1.0502570509601228</v>
      </c>
      <c r="S10" s="12">
        <f t="shared" si="3"/>
        <v>2445353261821.3657</v>
      </c>
      <c r="T10" s="12">
        <f t="shared" si="4"/>
        <v>0</v>
      </c>
      <c r="U10" s="12">
        <f t="shared" si="5"/>
        <v>0</v>
      </c>
      <c r="V10" s="12">
        <f t="shared" si="6"/>
        <v>0</v>
      </c>
      <c r="W10" s="12">
        <f t="shared" si="7"/>
        <v>2568249505316.2246</v>
      </c>
    </row>
    <row r="11" spans="1:23" x14ac:dyDescent="0.3">
      <c r="A11" s="2">
        <v>17441</v>
      </c>
      <c r="B11" s="4">
        <v>244.5</v>
      </c>
      <c r="C11" s="4">
        <f t="shared" si="2"/>
        <v>244500</v>
      </c>
      <c r="D11" s="4"/>
      <c r="E11" s="4"/>
      <c r="F11" s="4"/>
      <c r="G11" s="4"/>
      <c r="H11" s="4"/>
      <c r="I11" s="4">
        <f>I7+((4/12)*(I19-I7))</f>
        <v>256288337576.77667</v>
      </c>
      <c r="J11" s="3">
        <v>22.91</v>
      </c>
      <c r="K11" s="8">
        <f t="shared" si="0"/>
        <v>9.970886075949366</v>
      </c>
      <c r="L11" s="9">
        <f t="shared" si="8"/>
        <v>1.0482140596187184</v>
      </c>
      <c r="S11" s="12">
        <f t="shared" si="3"/>
        <v>2437881645569.6201</v>
      </c>
      <c r="T11" s="12">
        <f t="shared" si="4"/>
        <v>0</v>
      </c>
      <c r="U11" s="12">
        <f t="shared" si="5"/>
        <v>0</v>
      </c>
      <c r="V11" s="12">
        <f t="shared" si="6"/>
        <v>0</v>
      </c>
      <c r="W11" s="12">
        <f t="shared" si="7"/>
        <v>2555421816572.4932</v>
      </c>
    </row>
    <row r="12" spans="1:23" x14ac:dyDescent="0.3">
      <c r="A12" s="2">
        <v>17472</v>
      </c>
      <c r="B12" s="4">
        <v>244.5</v>
      </c>
      <c r="C12" s="4">
        <f t="shared" si="2"/>
        <v>244500</v>
      </c>
      <c r="D12" s="4"/>
      <c r="E12" s="4"/>
      <c r="F12" s="4"/>
      <c r="G12" s="4"/>
      <c r="H12" s="4"/>
      <c r="I12" s="4">
        <f>I7+((5/12)*(I19-I7))</f>
        <v>255788826193.80334</v>
      </c>
      <c r="J12" s="3">
        <v>23.06</v>
      </c>
      <c r="K12" s="8">
        <f t="shared" si="0"/>
        <v>9.9060277536860362</v>
      </c>
      <c r="L12" s="9">
        <f t="shared" si="8"/>
        <v>1.0461710682773142</v>
      </c>
      <c r="S12" s="12">
        <f t="shared" si="3"/>
        <v>2422023785776.2358</v>
      </c>
      <c r="T12" s="12">
        <f t="shared" si="4"/>
        <v>0</v>
      </c>
      <c r="U12" s="12">
        <f t="shared" si="5"/>
        <v>0</v>
      </c>
      <c r="V12" s="12">
        <f t="shared" si="6"/>
        <v>0</v>
      </c>
      <c r="W12" s="12">
        <f t="shared" si="7"/>
        <v>2533851211358.5898</v>
      </c>
    </row>
    <row r="13" spans="1:23" x14ac:dyDescent="0.3">
      <c r="A13" s="2">
        <v>17502</v>
      </c>
      <c r="B13" s="4">
        <v>254.3</v>
      </c>
      <c r="C13" s="4">
        <f t="shared" si="2"/>
        <v>254300</v>
      </c>
      <c r="D13" s="4"/>
      <c r="E13" s="4"/>
      <c r="F13" s="4"/>
      <c r="G13" s="4"/>
      <c r="H13" s="4"/>
      <c r="I13" s="4">
        <f>I7+((6/12)*(I19-I7))</f>
        <v>255289314810.83002</v>
      </c>
      <c r="J13" s="3">
        <v>23.41</v>
      </c>
      <c r="K13" s="8">
        <f t="shared" si="0"/>
        <v>9.7579239641178983</v>
      </c>
      <c r="L13" s="9">
        <f t="shared" si="8"/>
        <v>1.0038903453040897</v>
      </c>
      <c r="S13" s="12">
        <f t="shared" si="3"/>
        <v>2481440064075.1816</v>
      </c>
      <c r="T13" s="12">
        <f t="shared" si="4"/>
        <v>0</v>
      </c>
      <c r="U13" s="12">
        <f t="shared" si="5"/>
        <v>0</v>
      </c>
      <c r="V13" s="12">
        <f t="shared" si="6"/>
        <v>0</v>
      </c>
      <c r="W13" s="12">
        <f t="shared" si="7"/>
        <v>2491093722775.8364</v>
      </c>
    </row>
    <row r="14" spans="1:23" x14ac:dyDescent="0.3">
      <c r="A14" s="2">
        <v>17533</v>
      </c>
      <c r="B14" s="4">
        <v>254.3</v>
      </c>
      <c r="C14" s="4">
        <f t="shared" si="2"/>
        <v>254300</v>
      </c>
      <c r="D14" s="4"/>
      <c r="E14" s="4"/>
      <c r="F14" s="4"/>
      <c r="G14" s="4"/>
      <c r="H14" s="4"/>
      <c r="I14" s="4">
        <f>I7+((7/12)*(I19-I7))</f>
        <v>254789803427.85666</v>
      </c>
      <c r="J14" s="3">
        <v>23.68</v>
      </c>
      <c r="K14" s="8">
        <f t="shared" si="0"/>
        <v>9.6466638513513505</v>
      </c>
      <c r="L14" s="9">
        <f t="shared" si="8"/>
        <v>1.0019260850485909</v>
      </c>
      <c r="S14" s="12">
        <f t="shared" si="3"/>
        <v>2453146617398.6484</v>
      </c>
      <c r="T14" s="12">
        <f t="shared" si="4"/>
        <v>0</v>
      </c>
      <c r="U14" s="12">
        <f t="shared" si="5"/>
        <v>0</v>
      </c>
      <c r="V14" s="12">
        <f t="shared" si="6"/>
        <v>0</v>
      </c>
      <c r="W14" s="12">
        <f t="shared" si="7"/>
        <v>2457871586420.4214</v>
      </c>
    </row>
    <row r="15" spans="1:23" x14ac:dyDescent="0.3">
      <c r="A15" s="2">
        <v>17564</v>
      </c>
      <c r="B15" s="4">
        <v>254.3</v>
      </c>
      <c r="C15" s="4">
        <f t="shared" si="2"/>
        <v>254300</v>
      </c>
      <c r="D15" s="4"/>
      <c r="E15" s="4"/>
      <c r="F15" s="4"/>
      <c r="G15" s="4"/>
      <c r="H15" s="4"/>
      <c r="I15" s="4">
        <f>I7+((8/12)*(I19-I7))</f>
        <v>254290292044.88333</v>
      </c>
      <c r="J15" s="3">
        <v>23.67</v>
      </c>
      <c r="K15" s="8">
        <f t="shared" si="0"/>
        <v>9.6507393324883815</v>
      </c>
      <c r="L15" s="9">
        <f t="shared" si="8"/>
        <v>0.99996182479309215</v>
      </c>
      <c r="S15" s="12">
        <f t="shared" si="3"/>
        <v>2454183012251.7954</v>
      </c>
      <c r="T15" s="12">
        <f t="shared" si="4"/>
        <v>0</v>
      </c>
      <c r="U15" s="12">
        <f t="shared" si="5"/>
        <v>0</v>
      </c>
      <c r="V15" s="12">
        <f t="shared" si="6"/>
        <v>0</v>
      </c>
      <c r="W15" s="12">
        <f t="shared" si="7"/>
        <v>2454089323307.5127</v>
      </c>
    </row>
    <row r="16" spans="1:23" x14ac:dyDescent="0.3">
      <c r="A16" s="2">
        <v>17593</v>
      </c>
      <c r="B16" s="4">
        <v>260.3</v>
      </c>
      <c r="C16" s="4">
        <f t="shared" si="2"/>
        <v>260300</v>
      </c>
      <c r="D16" s="4"/>
      <c r="E16" s="4"/>
      <c r="F16" s="4"/>
      <c r="G16" s="4"/>
      <c r="H16" s="4"/>
      <c r="I16" s="4">
        <f>I7+((9/12)*(I19-I7))</f>
        <v>253790780661.91</v>
      </c>
      <c r="J16" s="3">
        <v>23.5</v>
      </c>
      <c r="K16" s="8">
        <f t="shared" si="0"/>
        <v>9.7205531914893619</v>
      </c>
      <c r="L16" s="9">
        <f t="shared" si="8"/>
        <v>0.97499339478259706</v>
      </c>
      <c r="S16" s="12">
        <f t="shared" si="3"/>
        <v>2530259995744.6812</v>
      </c>
      <c r="T16" s="12">
        <f t="shared" si="4"/>
        <v>0</v>
      </c>
      <c r="U16" s="12">
        <f t="shared" si="5"/>
        <v>0</v>
      </c>
      <c r="V16" s="12">
        <f t="shared" si="6"/>
        <v>0</v>
      </c>
      <c r="W16" s="12">
        <f t="shared" si="7"/>
        <v>2466986782933.7061</v>
      </c>
    </row>
    <row r="17" spans="1:23" x14ac:dyDescent="0.3">
      <c r="A17" s="2">
        <v>17624</v>
      </c>
      <c r="B17" s="4">
        <v>260.3</v>
      </c>
      <c r="C17" s="4">
        <f t="shared" si="2"/>
        <v>260300</v>
      </c>
      <c r="D17" s="4"/>
      <c r="E17" s="4"/>
      <c r="F17" s="4"/>
      <c r="G17" s="4"/>
      <c r="H17" s="4"/>
      <c r="I17" s="4">
        <f>I7+((10/12)*(I19-I7))</f>
        <v>253291269278.93665</v>
      </c>
      <c r="J17" s="3">
        <v>23.82</v>
      </c>
      <c r="K17" s="8">
        <f t="shared" si="0"/>
        <v>9.5899664147774981</v>
      </c>
      <c r="L17" s="9">
        <f t="shared" si="8"/>
        <v>0.97307441136740935</v>
      </c>
      <c r="S17" s="12">
        <f t="shared" si="3"/>
        <v>2496268257766.5825</v>
      </c>
      <c r="T17" s="12">
        <f t="shared" si="4"/>
        <v>0</v>
      </c>
      <c r="U17" s="12">
        <f t="shared" si="5"/>
        <v>0</v>
      </c>
      <c r="V17" s="12">
        <f t="shared" si="6"/>
        <v>0</v>
      </c>
      <c r="W17" s="12">
        <f t="shared" si="7"/>
        <v>2429054765541.3657</v>
      </c>
    </row>
    <row r="18" spans="1:23" x14ac:dyDescent="0.3">
      <c r="A18" s="2">
        <v>17654</v>
      </c>
      <c r="B18" s="4">
        <v>260.3</v>
      </c>
      <c r="C18" s="4">
        <f t="shared" si="2"/>
        <v>260300</v>
      </c>
      <c r="D18" s="4"/>
      <c r="E18" s="4"/>
      <c r="F18" s="4"/>
      <c r="G18" s="4"/>
      <c r="H18" s="4"/>
      <c r="I18" s="4">
        <f>I7+((11/12)*(I19-I7))</f>
        <v>252791757895.96332</v>
      </c>
      <c r="J18" s="3">
        <v>24.01</v>
      </c>
      <c r="K18" s="8">
        <f t="shared" si="0"/>
        <v>9.5140774677217816</v>
      </c>
      <c r="L18" s="9">
        <f t="shared" si="8"/>
        <v>0.97115542795222176</v>
      </c>
      <c r="S18" s="12">
        <f t="shared" si="3"/>
        <v>2476514364847.98</v>
      </c>
      <c r="T18" s="12">
        <f t="shared" si="4"/>
        <v>0</v>
      </c>
      <c r="U18" s="12">
        <f t="shared" si="5"/>
        <v>0</v>
      </c>
      <c r="V18" s="12">
        <f t="shared" si="6"/>
        <v>0</v>
      </c>
      <c r="W18" s="12">
        <f t="shared" si="7"/>
        <v>2405080367823.7642</v>
      </c>
    </row>
    <row r="19" spans="1:23" x14ac:dyDescent="0.3">
      <c r="A19" s="2">
        <v>17685</v>
      </c>
      <c r="B19" s="4">
        <v>267.3</v>
      </c>
      <c r="C19" s="4">
        <f t="shared" si="2"/>
        <v>267300</v>
      </c>
      <c r="D19" s="4"/>
      <c r="E19" s="4"/>
      <c r="F19" s="4"/>
      <c r="G19" s="4"/>
      <c r="H19" s="4"/>
      <c r="I19" s="4">
        <v>252292246512.98999</v>
      </c>
      <c r="J19" s="3">
        <v>24.15</v>
      </c>
      <c r="K19" s="8">
        <f t="shared" si="0"/>
        <v>9.4589233954451348</v>
      </c>
      <c r="L19" s="9">
        <f t="shared" si="8"/>
        <v>0.94385427053120086</v>
      </c>
      <c r="S19" s="12">
        <f t="shared" si="3"/>
        <v>2528370223602.4844</v>
      </c>
      <c r="T19" s="12">
        <f t="shared" si="4"/>
        <v>0</v>
      </c>
      <c r="U19" s="12">
        <f t="shared" si="5"/>
        <v>0</v>
      </c>
      <c r="V19" s="12">
        <f t="shared" si="6"/>
        <v>0</v>
      </c>
      <c r="W19" s="12">
        <f t="shared" si="7"/>
        <v>2386413033031.1323</v>
      </c>
    </row>
    <row r="20" spans="1:23" x14ac:dyDescent="0.3">
      <c r="A20" s="2">
        <v>17715</v>
      </c>
      <c r="B20" s="4">
        <v>267.3</v>
      </c>
      <c r="C20" s="4">
        <f t="shared" si="2"/>
        <v>267300</v>
      </c>
      <c r="D20" s="4"/>
      <c r="E20" s="4"/>
      <c r="F20" s="4"/>
      <c r="G20" s="4"/>
      <c r="H20" s="4"/>
      <c r="I20" s="4">
        <f>I19+((1/12)*(I31-I19))</f>
        <v>252332089291.935</v>
      </c>
      <c r="J20" s="3">
        <v>24.4</v>
      </c>
      <c r="K20" s="8">
        <f t="shared" si="0"/>
        <v>9.3620081967213125</v>
      </c>
      <c r="L20" s="9">
        <f t="shared" si="8"/>
        <v>0.94400332694326594</v>
      </c>
      <c r="S20" s="12">
        <f t="shared" si="3"/>
        <v>2502464790983.6064</v>
      </c>
      <c r="T20" s="12">
        <f t="shared" si="4"/>
        <v>0</v>
      </c>
      <c r="U20" s="12">
        <f t="shared" si="5"/>
        <v>0</v>
      </c>
      <c r="V20" s="12">
        <f t="shared" si="6"/>
        <v>0</v>
      </c>
      <c r="W20" s="12">
        <f t="shared" si="7"/>
        <v>2362335088246.9097</v>
      </c>
    </row>
    <row r="21" spans="1:23" x14ac:dyDescent="0.3">
      <c r="A21" s="2">
        <v>17746</v>
      </c>
      <c r="B21" s="4">
        <v>267.3</v>
      </c>
      <c r="C21" s="4">
        <f t="shared" si="2"/>
        <v>267300</v>
      </c>
      <c r="D21" s="4"/>
      <c r="E21" s="4"/>
      <c r="F21" s="4"/>
      <c r="G21" s="4"/>
      <c r="H21" s="4"/>
      <c r="I21" s="4">
        <f>I19+((2/12)*(I31-I19))</f>
        <v>252371932070.88</v>
      </c>
      <c r="J21" s="3">
        <v>24.43</v>
      </c>
      <c r="K21" s="8">
        <f t="shared" si="0"/>
        <v>9.3505116659844454</v>
      </c>
      <c r="L21" s="9">
        <f t="shared" si="8"/>
        <v>0.94415238335533114</v>
      </c>
      <c r="S21" s="12">
        <f t="shared" si="3"/>
        <v>2499391768317.6421</v>
      </c>
      <c r="T21" s="12">
        <f t="shared" si="4"/>
        <v>0</v>
      </c>
      <c r="U21" s="12">
        <f t="shared" si="5"/>
        <v>0</v>
      </c>
      <c r="V21" s="12">
        <f t="shared" si="6"/>
        <v>0</v>
      </c>
      <c r="W21" s="12">
        <f t="shared" si="7"/>
        <v>2359806694995.7974</v>
      </c>
    </row>
    <row r="22" spans="1:23" x14ac:dyDescent="0.3">
      <c r="A22" s="2">
        <v>17777</v>
      </c>
      <c r="B22" s="4">
        <v>273.8</v>
      </c>
      <c r="C22" s="4">
        <f t="shared" si="2"/>
        <v>273800</v>
      </c>
      <c r="D22" s="4"/>
      <c r="E22" s="4"/>
      <c r="F22" s="4"/>
      <c r="G22" s="4"/>
      <c r="H22" s="4"/>
      <c r="I22" s="4">
        <f>I19+((3/12)*(I31-I19))</f>
        <v>252411774849.82498</v>
      </c>
      <c r="J22" s="3">
        <v>24.36</v>
      </c>
      <c r="K22" s="8">
        <f t="shared" si="0"/>
        <v>9.3773809523809515</v>
      </c>
      <c r="L22" s="9">
        <f t="shared" si="8"/>
        <v>0.92188376497379465</v>
      </c>
      <c r="S22" s="12">
        <f t="shared" si="3"/>
        <v>2567526904761.9043</v>
      </c>
      <c r="T22" s="12">
        <f t="shared" si="4"/>
        <v>0</v>
      </c>
      <c r="U22" s="12">
        <f t="shared" si="5"/>
        <v>0</v>
      </c>
      <c r="V22" s="12">
        <f t="shared" si="6"/>
        <v>0</v>
      </c>
      <c r="W22" s="12">
        <f t="shared" si="7"/>
        <v>2366961369633.418</v>
      </c>
    </row>
    <row r="23" spans="1:23" x14ac:dyDescent="0.3">
      <c r="A23" s="2">
        <v>17807</v>
      </c>
      <c r="B23" s="4">
        <v>273.8</v>
      </c>
      <c r="C23" s="4">
        <f t="shared" si="2"/>
        <v>273800</v>
      </c>
      <c r="D23" s="4"/>
      <c r="E23" s="4"/>
      <c r="F23" s="4"/>
      <c r="G23" s="4"/>
      <c r="H23" s="4"/>
      <c r="I23" s="4">
        <f>I19+((4/12)*(I31-I19))</f>
        <v>252451617628.76999</v>
      </c>
      <c r="J23" s="3">
        <v>24.31</v>
      </c>
      <c r="K23" s="8">
        <f t="shared" si="0"/>
        <v>9.396668037844508</v>
      </c>
      <c r="L23" s="9">
        <f t="shared" si="8"/>
        <v>0.9220292827931702</v>
      </c>
      <c r="S23" s="12">
        <f t="shared" si="3"/>
        <v>2572807708761.8262</v>
      </c>
      <c r="T23" s="12">
        <f t="shared" si="4"/>
        <v>0</v>
      </c>
      <c r="U23" s="12">
        <f t="shared" si="5"/>
        <v>0</v>
      </c>
      <c r="V23" s="12">
        <f t="shared" si="6"/>
        <v>0</v>
      </c>
      <c r="W23" s="12">
        <f t="shared" si="7"/>
        <v>2372204046474.4062</v>
      </c>
    </row>
    <row r="24" spans="1:23" x14ac:dyDescent="0.3">
      <c r="A24" s="2">
        <v>17838</v>
      </c>
      <c r="B24" s="4">
        <v>273.8</v>
      </c>
      <c r="C24" s="4">
        <f t="shared" si="2"/>
        <v>273800</v>
      </c>
      <c r="D24" s="4"/>
      <c r="E24" s="4"/>
      <c r="F24" s="4"/>
      <c r="G24" s="4"/>
      <c r="H24" s="4"/>
      <c r="I24" s="4">
        <f>I19+((5/12)*(I31-I19))</f>
        <v>252491460407.715</v>
      </c>
      <c r="J24" s="3">
        <v>24.16</v>
      </c>
      <c r="K24" s="8">
        <f t="shared" si="0"/>
        <v>9.4550082781456943</v>
      </c>
      <c r="L24" s="9">
        <f t="shared" si="8"/>
        <v>0.92217480061254564</v>
      </c>
      <c r="S24" s="12">
        <f t="shared" si="3"/>
        <v>2588781266556.291</v>
      </c>
      <c r="T24" s="12">
        <f t="shared" si="4"/>
        <v>0</v>
      </c>
      <c r="U24" s="12">
        <f t="shared" si="5"/>
        <v>0</v>
      </c>
      <c r="V24" s="12">
        <f t="shared" si="6"/>
        <v>0</v>
      </c>
      <c r="W24" s="12">
        <f t="shared" si="7"/>
        <v>2387308848316.041</v>
      </c>
    </row>
    <row r="25" spans="1:23" x14ac:dyDescent="0.3">
      <c r="A25" s="2">
        <v>17868</v>
      </c>
      <c r="B25" s="4">
        <v>275.10000000000002</v>
      </c>
      <c r="C25" s="4">
        <f t="shared" si="2"/>
        <v>275100</v>
      </c>
      <c r="D25" s="4"/>
      <c r="E25" s="4"/>
      <c r="F25" s="4"/>
      <c r="G25" s="4"/>
      <c r="H25" s="4"/>
      <c r="I25" s="4">
        <f>I19+((6/12)*(I31-I19))</f>
        <v>252531303186.65997</v>
      </c>
      <c r="J25" s="3">
        <v>24.05</v>
      </c>
      <c r="K25" s="8">
        <f t="shared" si="0"/>
        <v>9.4982536382536384</v>
      </c>
      <c r="L25" s="9">
        <f t="shared" si="8"/>
        <v>0.9179618436447109</v>
      </c>
      <c r="S25" s="12">
        <f t="shared" si="3"/>
        <v>2612969575883.5757</v>
      </c>
      <c r="T25" s="12">
        <f t="shared" si="4"/>
        <v>0</v>
      </c>
      <c r="U25" s="12">
        <f t="shared" si="5"/>
        <v>0</v>
      </c>
      <c r="V25" s="12">
        <f t="shared" si="6"/>
        <v>0</v>
      </c>
      <c r="W25" s="12">
        <f t="shared" si="7"/>
        <v>2398606369265.6255</v>
      </c>
    </row>
    <row r="26" spans="1:23" x14ac:dyDescent="0.3">
      <c r="A26" s="2">
        <v>17899</v>
      </c>
      <c r="B26" s="4">
        <v>275.10000000000002</v>
      </c>
      <c r="C26" s="4">
        <f t="shared" si="2"/>
        <v>275100</v>
      </c>
      <c r="D26" s="4"/>
      <c r="E26" s="4"/>
      <c r="F26" s="4"/>
      <c r="G26" s="4"/>
      <c r="H26" s="4"/>
      <c r="I26" s="4">
        <f>I19+((7/12)*(I31-I19))</f>
        <v>252571145965.60498</v>
      </c>
      <c r="J26" s="3">
        <v>24.01</v>
      </c>
      <c r="K26" s="8">
        <f t="shared" si="0"/>
        <v>9.5140774677217816</v>
      </c>
      <c r="L26" s="9">
        <f t="shared" si="8"/>
        <v>0.91810667381172295</v>
      </c>
      <c r="S26" s="12">
        <f t="shared" si="3"/>
        <v>2617322711370.2622</v>
      </c>
      <c r="T26" s="12">
        <f t="shared" si="4"/>
        <v>0</v>
      </c>
      <c r="U26" s="12">
        <f t="shared" si="5"/>
        <v>0</v>
      </c>
      <c r="V26" s="12">
        <f t="shared" si="6"/>
        <v>0</v>
      </c>
      <c r="W26" s="12">
        <f t="shared" si="7"/>
        <v>2402981448828.0317</v>
      </c>
    </row>
    <row r="27" spans="1:23" x14ac:dyDescent="0.3">
      <c r="A27" s="2">
        <v>17930</v>
      </c>
      <c r="B27" s="4">
        <v>275.10000000000002</v>
      </c>
      <c r="C27" s="4">
        <f t="shared" si="2"/>
        <v>275100</v>
      </c>
      <c r="D27" s="4"/>
      <c r="E27" s="4"/>
      <c r="F27" s="4"/>
      <c r="G27" s="4"/>
      <c r="H27" s="4"/>
      <c r="I27" s="4">
        <f>I19+((8/12)*(I31-I19))</f>
        <v>252610988744.54999</v>
      </c>
      <c r="J27" s="3">
        <v>23.91</v>
      </c>
      <c r="K27" s="8">
        <f t="shared" si="0"/>
        <v>9.5538686741948968</v>
      </c>
      <c r="L27" s="9">
        <f t="shared" si="8"/>
        <v>0.91825150397873501</v>
      </c>
      <c r="S27" s="12">
        <f t="shared" si="3"/>
        <v>2628269272271.0161</v>
      </c>
      <c r="T27" s="12">
        <f t="shared" si="4"/>
        <v>0</v>
      </c>
      <c r="U27" s="12">
        <f t="shared" si="5"/>
        <v>0</v>
      </c>
      <c r="V27" s="12">
        <f t="shared" si="6"/>
        <v>0</v>
      </c>
      <c r="W27" s="12">
        <f t="shared" si="7"/>
        <v>2413412212123.9556</v>
      </c>
    </row>
    <row r="28" spans="1:23" x14ac:dyDescent="0.3">
      <c r="A28" s="2">
        <v>17958</v>
      </c>
      <c r="B28" s="4">
        <v>269.89999999999998</v>
      </c>
      <c r="C28" s="4">
        <f t="shared" si="2"/>
        <v>269900</v>
      </c>
      <c r="D28" s="4"/>
      <c r="E28" s="4"/>
      <c r="F28" s="4"/>
      <c r="G28" s="4"/>
      <c r="H28" s="4"/>
      <c r="I28" s="4">
        <f>I19+((9/12)*(I31-I19))</f>
        <v>252650831523.495</v>
      </c>
      <c r="J28" s="3">
        <v>23.91</v>
      </c>
      <c r="K28" s="8">
        <f t="shared" si="0"/>
        <v>9.5538686741948968</v>
      </c>
      <c r="L28" s="9">
        <f t="shared" si="8"/>
        <v>0.93609052065022225</v>
      </c>
      <c r="S28" s="12">
        <f t="shared" si="3"/>
        <v>2578589155165.2026</v>
      </c>
      <c r="T28" s="12">
        <f t="shared" si="4"/>
        <v>0</v>
      </c>
      <c r="U28" s="12">
        <f t="shared" si="5"/>
        <v>0</v>
      </c>
      <c r="V28" s="12">
        <f t="shared" si="6"/>
        <v>0</v>
      </c>
      <c r="W28" s="12">
        <f t="shared" si="7"/>
        <v>2413792864801.6113</v>
      </c>
    </row>
    <row r="29" spans="1:23" x14ac:dyDescent="0.3">
      <c r="A29" s="2">
        <v>17989</v>
      </c>
      <c r="B29" s="4">
        <v>269.89999999999998</v>
      </c>
      <c r="C29" s="4">
        <f t="shared" si="2"/>
        <v>269900</v>
      </c>
      <c r="D29" s="4"/>
      <c r="E29" s="4"/>
      <c r="F29" s="4"/>
      <c r="G29" s="4"/>
      <c r="H29" s="4"/>
      <c r="I29" s="4">
        <f>I19+((10/12)*(I31-I19))</f>
        <v>252690674302.44</v>
      </c>
      <c r="J29" s="3">
        <v>23.92</v>
      </c>
      <c r="K29" s="8">
        <f t="shared" si="0"/>
        <v>9.5498745819397985</v>
      </c>
      <c r="L29" s="9">
        <f t="shared" si="8"/>
        <v>0.9362381411724342</v>
      </c>
      <c r="S29" s="12">
        <f t="shared" si="3"/>
        <v>2577511149665.5518</v>
      </c>
      <c r="T29" s="12">
        <f t="shared" si="4"/>
        <v>0</v>
      </c>
      <c r="U29" s="12">
        <f t="shared" si="5"/>
        <v>0</v>
      </c>
      <c r="V29" s="12">
        <f t="shared" si="6"/>
        <v>0</v>
      </c>
      <c r="W29" s="12">
        <f t="shared" si="7"/>
        <v>2413164247614.1001</v>
      </c>
    </row>
    <row r="30" spans="1:23" x14ac:dyDescent="0.3">
      <c r="A30" s="2">
        <v>18019</v>
      </c>
      <c r="B30" s="4">
        <v>269.89999999999998</v>
      </c>
      <c r="C30" s="4">
        <f t="shared" si="2"/>
        <v>269900</v>
      </c>
      <c r="D30" s="4"/>
      <c r="E30" s="4"/>
      <c r="F30" s="4"/>
      <c r="G30" s="4"/>
      <c r="H30" s="4"/>
      <c r="I30" s="4">
        <f>I19+((11/12)*(I31-I19))</f>
        <v>252730517081.38498</v>
      </c>
      <c r="J30" s="3">
        <v>23.91</v>
      </c>
      <c r="K30" s="8">
        <f t="shared" si="0"/>
        <v>9.5538686741948968</v>
      </c>
      <c r="L30" s="9">
        <f t="shared" si="8"/>
        <v>0.93638576169464605</v>
      </c>
      <c r="S30" s="12">
        <f t="shared" si="3"/>
        <v>2578589155165.2026</v>
      </c>
      <c r="T30" s="12">
        <f t="shared" si="4"/>
        <v>0</v>
      </c>
      <c r="U30" s="12">
        <f t="shared" si="5"/>
        <v>0</v>
      </c>
      <c r="V30" s="12">
        <f t="shared" si="6"/>
        <v>0</v>
      </c>
      <c r="W30" s="12">
        <f t="shared" si="7"/>
        <v>2414554170156.9224</v>
      </c>
    </row>
    <row r="31" spans="1:23" x14ac:dyDescent="0.3">
      <c r="A31" s="2">
        <v>18050</v>
      </c>
      <c r="B31" s="4">
        <v>266.2</v>
      </c>
      <c r="C31" s="4">
        <f t="shared" si="2"/>
        <v>266200</v>
      </c>
      <c r="D31" s="4"/>
      <c r="E31" s="4"/>
      <c r="F31" s="4"/>
      <c r="G31" s="4"/>
      <c r="H31" s="4"/>
      <c r="I31" s="4">
        <v>252770359860.32999</v>
      </c>
      <c r="J31" s="3">
        <v>23.92</v>
      </c>
      <c r="K31" s="8">
        <f t="shared" si="0"/>
        <v>9.5498745819397985</v>
      </c>
      <c r="L31" s="9">
        <f t="shared" si="8"/>
        <v>0.94955056296141993</v>
      </c>
      <c r="S31" s="12">
        <f t="shared" si="3"/>
        <v>2542176613712.3745</v>
      </c>
      <c r="T31" s="12">
        <f t="shared" si="4"/>
        <v>0</v>
      </c>
      <c r="U31" s="12">
        <f t="shared" si="5"/>
        <v>0</v>
      </c>
      <c r="V31" s="12">
        <f t="shared" si="6"/>
        <v>0</v>
      </c>
      <c r="W31" s="12">
        <f t="shared" si="7"/>
        <v>2413925234697.9414</v>
      </c>
    </row>
    <row r="32" spans="1:23" x14ac:dyDescent="0.3">
      <c r="A32" s="2">
        <v>18080</v>
      </c>
      <c r="B32" s="4">
        <v>266.2</v>
      </c>
      <c r="C32" s="4">
        <f t="shared" si="2"/>
        <v>266200</v>
      </c>
      <c r="D32" s="4"/>
      <c r="E32" s="4"/>
      <c r="F32" s="4"/>
      <c r="G32" s="4"/>
      <c r="H32" s="4"/>
      <c r="I32" s="4">
        <f>I31+((1/12)*(I43-I31))</f>
        <v>253152609234.55582</v>
      </c>
      <c r="J32" s="3">
        <v>23.7</v>
      </c>
      <c r="K32" s="8">
        <f t="shared" si="0"/>
        <v>9.6385232067510547</v>
      </c>
      <c r="L32" s="9">
        <f t="shared" si="8"/>
        <v>0.9509865110238761</v>
      </c>
      <c r="S32" s="12">
        <f t="shared" si="3"/>
        <v>2565774877637.1309</v>
      </c>
      <c r="T32" s="12">
        <f t="shared" si="4"/>
        <v>0</v>
      </c>
      <c r="U32" s="12">
        <f t="shared" si="5"/>
        <v>0</v>
      </c>
      <c r="V32" s="12">
        <f t="shared" si="6"/>
        <v>0</v>
      </c>
      <c r="W32" s="12">
        <f t="shared" si="7"/>
        <v>2440017298956.8477</v>
      </c>
    </row>
    <row r="33" spans="1:23" x14ac:dyDescent="0.3">
      <c r="A33" s="2">
        <v>18111</v>
      </c>
      <c r="B33" s="4">
        <v>266.2</v>
      </c>
      <c r="C33" s="4">
        <f t="shared" si="2"/>
        <v>266200</v>
      </c>
      <c r="D33" s="4"/>
      <c r="E33" s="4"/>
      <c r="F33" s="4"/>
      <c r="G33" s="4"/>
      <c r="H33" s="4"/>
      <c r="I33" s="4">
        <f>I31+((2/12)*(I43-I31))</f>
        <v>253534858608.78165</v>
      </c>
      <c r="J33" s="3">
        <v>23.7</v>
      </c>
      <c r="K33" s="8">
        <f t="shared" si="0"/>
        <v>9.6385232067510547</v>
      </c>
      <c r="L33" s="9">
        <f t="shared" si="8"/>
        <v>0.95242245908633227</v>
      </c>
      <c r="S33" s="12">
        <f t="shared" si="3"/>
        <v>2565774877637.1309</v>
      </c>
      <c r="T33" s="12">
        <f t="shared" si="4"/>
        <v>0</v>
      </c>
      <c r="U33" s="12">
        <f t="shared" si="5"/>
        <v>0</v>
      </c>
      <c r="V33" s="12">
        <f t="shared" si="6"/>
        <v>0</v>
      </c>
      <c r="W33" s="12">
        <f t="shared" si="7"/>
        <v>2443701618421.0894</v>
      </c>
    </row>
    <row r="34" spans="1:23" x14ac:dyDescent="0.3">
      <c r="A34" s="2">
        <v>18142</v>
      </c>
      <c r="B34" s="4">
        <v>267.60000000000002</v>
      </c>
      <c r="C34" s="4">
        <f t="shared" si="2"/>
        <v>267600</v>
      </c>
      <c r="D34" s="4"/>
      <c r="E34" s="4"/>
      <c r="F34" s="4"/>
      <c r="G34" s="4"/>
      <c r="H34" s="4"/>
      <c r="I34" s="4">
        <f>I31+((3/12)*(I43-I31))</f>
        <v>253917107983.00751</v>
      </c>
      <c r="J34" s="3">
        <v>23.75</v>
      </c>
      <c r="K34" s="8">
        <f t="shared" si="0"/>
        <v>9.618231578947368</v>
      </c>
      <c r="L34" s="9">
        <f t="shared" si="8"/>
        <v>0.94886811652842862</v>
      </c>
      <c r="S34" s="12">
        <f t="shared" si="3"/>
        <v>2573838770526.3154</v>
      </c>
      <c r="T34" s="12">
        <f t="shared" si="4"/>
        <v>0</v>
      </c>
      <c r="U34" s="12">
        <f t="shared" si="5"/>
        <v>0</v>
      </c>
      <c r="V34" s="12">
        <f t="shared" si="6"/>
        <v>0</v>
      </c>
      <c r="W34" s="12">
        <f t="shared" si="7"/>
        <v>2442233546437.1519</v>
      </c>
    </row>
    <row r="35" spans="1:23" x14ac:dyDescent="0.3">
      <c r="A35" s="2">
        <v>18172</v>
      </c>
      <c r="B35" s="4">
        <v>267.60000000000002</v>
      </c>
      <c r="C35" s="4">
        <f t="shared" si="2"/>
        <v>267600</v>
      </c>
      <c r="D35" s="4"/>
      <c r="E35" s="4"/>
      <c r="F35" s="4"/>
      <c r="G35" s="4"/>
      <c r="H35" s="4"/>
      <c r="I35" s="4">
        <f>I31+((4/12)*(I43-I31))</f>
        <v>254299357357.23334</v>
      </c>
      <c r="J35" s="3">
        <v>23.67</v>
      </c>
      <c r="K35" s="8">
        <f t="shared" si="0"/>
        <v>9.6507393324883815</v>
      </c>
      <c r="L35" s="9">
        <f t="shared" si="8"/>
        <v>0.9502965521570752</v>
      </c>
      <c r="S35" s="12">
        <f t="shared" si="3"/>
        <v>2582537845373.8906</v>
      </c>
      <c r="T35" s="12">
        <f t="shared" si="4"/>
        <v>0</v>
      </c>
      <c r="U35" s="12">
        <f t="shared" si="5"/>
        <v>0</v>
      </c>
      <c r="V35" s="12">
        <f t="shared" si="6"/>
        <v>0</v>
      </c>
      <c r="W35" s="12">
        <f t="shared" si="7"/>
        <v>2454176810273.9702</v>
      </c>
    </row>
    <row r="36" spans="1:23" x14ac:dyDescent="0.3">
      <c r="A36" s="2">
        <v>18203</v>
      </c>
      <c r="B36" s="4">
        <v>267.60000000000002</v>
      </c>
      <c r="C36" s="4">
        <f t="shared" si="2"/>
        <v>267600</v>
      </c>
      <c r="D36" s="4"/>
      <c r="E36" s="4"/>
      <c r="F36" s="4"/>
      <c r="G36" s="4"/>
      <c r="H36" s="4"/>
      <c r="I36" s="4">
        <f>I31+((5/12)*(I43-I31))</f>
        <v>254681606731.45917</v>
      </c>
      <c r="J36" s="3">
        <v>23.7</v>
      </c>
      <c r="K36" s="8">
        <f t="shared" si="0"/>
        <v>9.6385232067510547</v>
      </c>
      <c r="L36" s="9">
        <f t="shared" si="8"/>
        <v>0.9517249877857219</v>
      </c>
      <c r="S36" s="12">
        <f t="shared" si="3"/>
        <v>2579268810126.582</v>
      </c>
      <c r="T36" s="12">
        <f t="shared" si="4"/>
        <v>0</v>
      </c>
      <c r="U36" s="12">
        <f t="shared" si="5"/>
        <v>0</v>
      </c>
      <c r="V36" s="12">
        <f t="shared" si="6"/>
        <v>0</v>
      </c>
      <c r="W36" s="12">
        <f t="shared" si="7"/>
        <v>2454754576813.8149</v>
      </c>
    </row>
    <row r="37" spans="1:23" x14ac:dyDescent="0.3">
      <c r="A37" s="2">
        <v>18233</v>
      </c>
      <c r="B37" s="4">
        <v>265.2</v>
      </c>
      <c r="C37" s="4">
        <f t="shared" si="2"/>
        <v>265200</v>
      </c>
      <c r="D37" s="4"/>
      <c r="E37" s="4"/>
      <c r="F37" s="4"/>
      <c r="G37" s="4"/>
      <c r="H37" s="4"/>
      <c r="I37" s="4">
        <f>I31+((6/12)*(I43-I31))</f>
        <v>255063856105.685</v>
      </c>
      <c r="J37" s="3">
        <v>23.61</v>
      </c>
      <c r="K37" s="8">
        <f t="shared" si="0"/>
        <v>9.6752647183396867</v>
      </c>
      <c r="L37" s="9">
        <f t="shared" si="8"/>
        <v>0.96177924625069755</v>
      </c>
      <c r="S37" s="12">
        <f t="shared" si="3"/>
        <v>2565880203303.6851</v>
      </c>
      <c r="T37" s="12">
        <f t="shared" si="4"/>
        <v>0</v>
      </c>
      <c r="U37" s="12">
        <f t="shared" si="5"/>
        <v>0</v>
      </c>
      <c r="V37" s="12">
        <f t="shared" si="6"/>
        <v>0</v>
      </c>
      <c r="W37" s="12">
        <f t="shared" si="7"/>
        <v>2467810327903.0049</v>
      </c>
    </row>
    <row r="38" spans="1:23" x14ac:dyDescent="0.3">
      <c r="A38" s="2">
        <v>18264</v>
      </c>
      <c r="B38" s="4">
        <v>265.2</v>
      </c>
      <c r="C38" s="4">
        <f t="shared" si="2"/>
        <v>265200</v>
      </c>
      <c r="D38" s="4"/>
      <c r="E38" s="4"/>
      <c r="F38" s="4"/>
      <c r="G38" s="4"/>
      <c r="H38" s="4"/>
      <c r="I38" s="4">
        <f>I31+((7/12)*(I43-I31))</f>
        <v>255446105479.91083</v>
      </c>
      <c r="J38" s="3">
        <v>23.51</v>
      </c>
      <c r="K38" s="8">
        <f t="shared" si="0"/>
        <v>9.7164185452998719</v>
      </c>
      <c r="L38" s="9">
        <f t="shared" si="8"/>
        <v>0.96322060889860794</v>
      </c>
      <c r="S38" s="12">
        <f t="shared" si="3"/>
        <v>2576794198213.5259</v>
      </c>
      <c r="T38" s="12">
        <f t="shared" si="4"/>
        <v>0</v>
      </c>
      <c r="U38" s="12">
        <f t="shared" si="5"/>
        <v>0</v>
      </c>
      <c r="V38" s="12">
        <f t="shared" si="6"/>
        <v>0</v>
      </c>
      <c r="W38" s="12">
        <f t="shared" si="7"/>
        <v>2482021276609.6328</v>
      </c>
    </row>
    <row r="39" spans="1:23" x14ac:dyDescent="0.3">
      <c r="A39" s="2">
        <v>18295</v>
      </c>
      <c r="B39" s="4">
        <v>265.2</v>
      </c>
      <c r="C39" s="4">
        <f t="shared" si="2"/>
        <v>265200</v>
      </c>
      <c r="D39" s="4"/>
      <c r="E39" s="4"/>
      <c r="F39" s="4"/>
      <c r="G39" s="4"/>
      <c r="H39" s="4"/>
      <c r="I39" s="4">
        <f>I31+((8/12)*(I43-I31))</f>
        <v>255828354854.13666</v>
      </c>
      <c r="J39" s="3">
        <v>23.61</v>
      </c>
      <c r="K39" s="8">
        <f t="shared" si="0"/>
        <v>9.6752647183396867</v>
      </c>
      <c r="L39" s="9">
        <f t="shared" si="8"/>
        <v>0.96466197154651834</v>
      </c>
      <c r="S39" s="12">
        <f t="shared" si="3"/>
        <v>2565880203303.6851</v>
      </c>
      <c r="T39" s="12">
        <f t="shared" si="4"/>
        <v>0</v>
      </c>
      <c r="U39" s="12">
        <f t="shared" si="5"/>
        <v>0</v>
      </c>
      <c r="V39" s="12">
        <f t="shared" si="6"/>
        <v>0</v>
      </c>
      <c r="W39" s="12">
        <f t="shared" si="7"/>
        <v>2475207055671.1138</v>
      </c>
    </row>
    <row r="40" spans="1:23" x14ac:dyDescent="0.3">
      <c r="A40" s="2">
        <v>18323</v>
      </c>
      <c r="B40" s="4">
        <v>275.2</v>
      </c>
      <c r="C40" s="4">
        <f t="shared" si="2"/>
        <v>275200</v>
      </c>
      <c r="D40" s="4"/>
      <c r="E40" s="4"/>
      <c r="F40" s="4"/>
      <c r="G40" s="4"/>
      <c r="H40" s="4"/>
      <c r="I40" s="4">
        <f>I31+((9/12)*(I43-I31))</f>
        <v>256210604228.36249</v>
      </c>
      <c r="J40" s="3">
        <v>23.64</v>
      </c>
      <c r="K40" s="8">
        <f t="shared" si="0"/>
        <v>9.6629864636209817</v>
      </c>
      <c r="L40" s="9">
        <f t="shared" si="8"/>
        <v>0.93099783513213108</v>
      </c>
      <c r="S40" s="12">
        <f t="shared" si="3"/>
        <v>2659253874788.4941</v>
      </c>
      <c r="T40" s="12">
        <f t="shared" si="4"/>
        <v>0</v>
      </c>
      <c r="U40" s="12">
        <f t="shared" si="5"/>
        <v>0</v>
      </c>
      <c r="V40" s="12">
        <f t="shared" si="6"/>
        <v>0</v>
      </c>
      <c r="W40" s="12">
        <f t="shared" si="7"/>
        <v>2475759600494.8193</v>
      </c>
    </row>
    <row r="41" spans="1:23" x14ac:dyDescent="0.3">
      <c r="A41" s="2">
        <v>18354</v>
      </c>
      <c r="B41" s="4">
        <v>275.2</v>
      </c>
      <c r="C41" s="4">
        <f t="shared" si="2"/>
        <v>275200</v>
      </c>
      <c r="D41" s="4"/>
      <c r="E41" s="4"/>
      <c r="F41" s="4"/>
      <c r="G41" s="4"/>
      <c r="H41" s="4"/>
      <c r="I41" s="4">
        <f>I31+((10/12)*(I43-I31))</f>
        <v>256592853602.58835</v>
      </c>
      <c r="J41" s="3">
        <v>23.65</v>
      </c>
      <c r="K41" s="8">
        <f t="shared" si="0"/>
        <v>9.6589006342494717</v>
      </c>
      <c r="L41" s="9">
        <f t="shared" si="8"/>
        <v>0.93238682268382389</v>
      </c>
      <c r="S41" s="12">
        <f t="shared" si="3"/>
        <v>2658129454545.4546</v>
      </c>
      <c r="T41" s="12">
        <f t="shared" si="4"/>
        <v>0</v>
      </c>
      <c r="U41" s="12">
        <f t="shared" si="5"/>
        <v>0</v>
      </c>
      <c r="V41" s="12">
        <f t="shared" si="6"/>
        <v>0</v>
      </c>
      <c r="W41" s="12">
        <f t="shared" si="7"/>
        <v>2478404876405.9224</v>
      </c>
    </row>
    <row r="42" spans="1:23" x14ac:dyDescent="0.3">
      <c r="A42" s="2">
        <v>18384</v>
      </c>
      <c r="B42" s="4">
        <v>275.2</v>
      </c>
      <c r="C42" s="4">
        <f t="shared" si="2"/>
        <v>275200</v>
      </c>
      <c r="D42" s="4"/>
      <c r="E42" s="4"/>
      <c r="F42" s="4"/>
      <c r="G42" s="4"/>
      <c r="H42" s="4"/>
      <c r="I42" s="4">
        <f>I31+((11/12)*(I43-I31))</f>
        <v>256975102976.81418</v>
      </c>
      <c r="J42" s="3">
        <v>23.77</v>
      </c>
      <c r="K42" s="8">
        <f t="shared" si="0"/>
        <v>9.6101388304585615</v>
      </c>
      <c r="L42" s="9">
        <f t="shared" si="8"/>
        <v>0.93377581023551659</v>
      </c>
      <c r="S42" s="12">
        <f t="shared" si="3"/>
        <v>2644710206142.1958</v>
      </c>
      <c r="T42" s="12">
        <f t="shared" si="4"/>
        <v>0</v>
      </c>
      <c r="U42" s="12">
        <f t="shared" si="5"/>
        <v>0</v>
      </c>
      <c r="V42" s="12">
        <f t="shared" si="6"/>
        <v>0</v>
      </c>
      <c r="W42" s="12">
        <f t="shared" si="7"/>
        <v>2469566415578.5693</v>
      </c>
    </row>
    <row r="43" spans="1:23" x14ac:dyDescent="0.3">
      <c r="A43" s="2">
        <v>18415</v>
      </c>
      <c r="B43" s="4">
        <v>284.5</v>
      </c>
      <c r="C43" s="4">
        <f t="shared" si="2"/>
        <v>284500</v>
      </c>
      <c r="D43" s="4"/>
      <c r="E43" s="4"/>
      <c r="F43" s="4"/>
      <c r="G43" s="4"/>
      <c r="H43" s="4"/>
      <c r="I43" s="4">
        <v>257357352351.04001</v>
      </c>
      <c r="J43" s="3">
        <v>23.88</v>
      </c>
      <c r="K43" s="8">
        <f t="shared" si="0"/>
        <v>9.5658710217755445</v>
      </c>
      <c r="L43" s="9">
        <f t="shared" si="8"/>
        <v>0.90459526309680138</v>
      </c>
      <c r="S43" s="12">
        <f t="shared" si="3"/>
        <v>2721490305695.1426</v>
      </c>
      <c r="T43" s="12">
        <f t="shared" si="4"/>
        <v>0</v>
      </c>
      <c r="U43" s="12">
        <f t="shared" si="5"/>
        <v>0</v>
      </c>
      <c r="V43" s="12">
        <f t="shared" si="6"/>
        <v>0</v>
      </c>
      <c r="W43" s="12">
        <f t="shared" si="7"/>
        <v>2461847239095.6919</v>
      </c>
    </row>
    <row r="44" spans="1:23" x14ac:dyDescent="0.3">
      <c r="A44" s="2">
        <v>18445</v>
      </c>
      <c r="B44" s="4">
        <v>284.5</v>
      </c>
      <c r="C44" s="4">
        <f t="shared" si="2"/>
        <v>284500</v>
      </c>
      <c r="D44" s="4"/>
      <c r="E44" s="4"/>
      <c r="F44" s="4"/>
      <c r="G44" s="4"/>
      <c r="H44" s="4"/>
      <c r="I44" s="4">
        <f>I43+((1/12)*(I55-I43))</f>
        <v>257179404389.69751</v>
      </c>
      <c r="J44" s="3">
        <v>24.07</v>
      </c>
      <c r="K44" s="8">
        <f t="shared" si="0"/>
        <v>9.4903614457831313</v>
      </c>
      <c r="L44" s="9">
        <f t="shared" si="8"/>
        <v>0.90396978695851493</v>
      </c>
      <c r="S44" s="12">
        <f t="shared" si="3"/>
        <v>2700007831325.3008</v>
      </c>
      <c r="T44" s="12">
        <f t="shared" si="4"/>
        <v>0</v>
      </c>
      <c r="U44" s="12">
        <f t="shared" si="5"/>
        <v>0</v>
      </c>
      <c r="V44" s="12">
        <f t="shared" si="6"/>
        <v>0</v>
      </c>
      <c r="W44" s="12">
        <f t="shared" si="7"/>
        <v>2440725504069.4541</v>
      </c>
    </row>
    <row r="45" spans="1:23" x14ac:dyDescent="0.3">
      <c r="A45" s="2">
        <v>18476</v>
      </c>
      <c r="B45" s="4">
        <v>284.5</v>
      </c>
      <c r="C45" s="4">
        <f t="shared" si="2"/>
        <v>284500</v>
      </c>
      <c r="D45" s="4"/>
      <c r="E45" s="4"/>
      <c r="F45" s="4"/>
      <c r="G45" s="4"/>
      <c r="H45" s="4"/>
      <c r="I45" s="4">
        <f>I43+((2/12)*(I55-I43))</f>
        <v>257001456428.35501</v>
      </c>
      <c r="J45" s="3">
        <v>24.2</v>
      </c>
      <c r="K45" s="8">
        <f t="shared" si="0"/>
        <v>9.4393801652892559</v>
      </c>
      <c r="L45" s="9">
        <f t="shared" si="8"/>
        <v>0.90334431082022848</v>
      </c>
      <c r="S45" s="12">
        <f t="shared" si="3"/>
        <v>2685503657024.7935</v>
      </c>
      <c r="T45" s="12">
        <f t="shared" si="4"/>
        <v>0</v>
      </c>
      <c r="U45" s="12">
        <f t="shared" si="5"/>
        <v>0</v>
      </c>
      <c r="V45" s="12">
        <f t="shared" si="6"/>
        <v>0</v>
      </c>
      <c r="W45" s="12">
        <f t="shared" si="7"/>
        <v>2425934450260.2651</v>
      </c>
    </row>
    <row r="46" spans="1:23" x14ac:dyDescent="0.3">
      <c r="A46" s="2">
        <v>18507</v>
      </c>
      <c r="B46" s="4">
        <v>301.89999999999998</v>
      </c>
      <c r="C46" s="4">
        <f t="shared" si="2"/>
        <v>301900</v>
      </c>
      <c r="D46" s="4"/>
      <c r="E46" s="4"/>
      <c r="F46" s="4"/>
      <c r="G46" s="4"/>
      <c r="H46" s="4"/>
      <c r="I46" s="4">
        <f>I43+((3/12)*(I55-I43))</f>
        <v>256823508467.01251</v>
      </c>
      <c r="J46" s="3">
        <v>24.34</v>
      </c>
      <c r="K46" s="8">
        <f t="shared" si="0"/>
        <v>9.3850862777321282</v>
      </c>
      <c r="L46" s="9">
        <f t="shared" si="8"/>
        <v>0.85069065408086286</v>
      </c>
      <c r="S46" s="12">
        <f t="shared" si="3"/>
        <v>2833357547247.3296</v>
      </c>
      <c r="T46" s="12">
        <f t="shared" si="4"/>
        <v>0</v>
      </c>
      <c r="U46" s="12">
        <f t="shared" si="5"/>
        <v>0</v>
      </c>
      <c r="V46" s="12">
        <f t="shared" si="6"/>
        <v>0</v>
      </c>
      <c r="W46" s="12">
        <f t="shared" si="7"/>
        <v>2410310785112.7803</v>
      </c>
    </row>
    <row r="47" spans="1:23" x14ac:dyDescent="0.3">
      <c r="A47" s="2">
        <v>18537</v>
      </c>
      <c r="B47" s="4">
        <v>301.89999999999998</v>
      </c>
      <c r="C47" s="4">
        <f t="shared" si="2"/>
        <v>301900</v>
      </c>
      <c r="D47" s="4"/>
      <c r="E47" s="4"/>
      <c r="F47" s="4"/>
      <c r="G47" s="4"/>
      <c r="H47" s="4"/>
      <c r="I47" s="4">
        <f>I43+((4/12)*(I55-I43))</f>
        <v>256645560505.67001</v>
      </c>
      <c r="J47" s="3">
        <v>24.5</v>
      </c>
      <c r="K47" s="8">
        <f t="shared" si="0"/>
        <v>9.3237959183673471</v>
      </c>
      <c r="L47" s="9">
        <f t="shared" si="8"/>
        <v>0.85010122724633985</v>
      </c>
      <c r="S47" s="12">
        <f t="shared" si="3"/>
        <v>2814853987755.1021</v>
      </c>
      <c r="T47" s="12">
        <f t="shared" si="4"/>
        <v>0</v>
      </c>
      <c r="U47" s="12">
        <f t="shared" si="5"/>
        <v>0</v>
      </c>
      <c r="V47" s="12">
        <f t="shared" si="6"/>
        <v>0</v>
      </c>
      <c r="W47" s="12">
        <f t="shared" si="7"/>
        <v>2392910829509.8662</v>
      </c>
    </row>
    <row r="48" spans="1:23" x14ac:dyDescent="0.3">
      <c r="A48" s="2">
        <v>18568</v>
      </c>
      <c r="B48" s="4">
        <v>301.89999999999998</v>
      </c>
      <c r="C48" s="4">
        <f t="shared" si="2"/>
        <v>301900</v>
      </c>
      <c r="D48" s="4"/>
      <c r="E48" s="4"/>
      <c r="F48" s="4"/>
      <c r="G48" s="4"/>
      <c r="H48" s="4"/>
      <c r="I48" s="4">
        <f>I43+((5/12)*(I55-I43))</f>
        <v>256467612544.32751</v>
      </c>
      <c r="J48" s="3">
        <v>24.6</v>
      </c>
      <c r="K48" s="8">
        <f t="shared" si="0"/>
        <v>9.2858943089430888</v>
      </c>
      <c r="L48" s="9">
        <f t="shared" si="8"/>
        <v>0.84951180041181684</v>
      </c>
      <c r="S48" s="12">
        <f t="shared" si="3"/>
        <v>2803411491869.9185</v>
      </c>
      <c r="T48" s="12">
        <f t="shared" si="4"/>
        <v>0</v>
      </c>
      <c r="U48" s="12">
        <f t="shared" si="5"/>
        <v>0</v>
      </c>
      <c r="V48" s="12">
        <f t="shared" si="6"/>
        <v>0</v>
      </c>
      <c r="W48" s="12">
        <f t="shared" si="7"/>
        <v>2381531143753.5918</v>
      </c>
    </row>
    <row r="49" spans="1:23" x14ac:dyDescent="0.3">
      <c r="A49" s="2">
        <v>18598</v>
      </c>
      <c r="B49" s="4">
        <v>313.3</v>
      </c>
      <c r="C49" s="4">
        <f t="shared" si="2"/>
        <v>313300</v>
      </c>
      <c r="D49" s="4"/>
      <c r="E49" s="4"/>
      <c r="F49" s="4"/>
      <c r="G49" s="4"/>
      <c r="H49" s="4"/>
      <c r="I49" s="4">
        <f>I43+((6/12)*(I55-I43))</f>
        <v>256289664582.98499</v>
      </c>
      <c r="J49" s="3">
        <v>24.98</v>
      </c>
      <c r="K49" s="8">
        <f t="shared" si="0"/>
        <v>9.1446357085668524</v>
      </c>
      <c r="L49" s="9">
        <f t="shared" si="8"/>
        <v>0.81803276279280235</v>
      </c>
      <c r="S49" s="12">
        <f t="shared" si="3"/>
        <v>2865014367493.9951</v>
      </c>
      <c r="T49" s="12">
        <f t="shared" si="4"/>
        <v>0</v>
      </c>
      <c r="U49" s="12">
        <f t="shared" si="5"/>
        <v>0</v>
      </c>
      <c r="V49" s="12">
        <f t="shared" si="6"/>
        <v>0</v>
      </c>
      <c r="W49" s="12">
        <f t="shared" si="7"/>
        <v>2343675618482.186</v>
      </c>
    </row>
    <row r="50" spans="1:23" x14ac:dyDescent="0.3">
      <c r="A50" s="2">
        <v>18629</v>
      </c>
      <c r="B50" s="4">
        <v>313.3</v>
      </c>
      <c r="C50" s="4">
        <f t="shared" si="2"/>
        <v>313300</v>
      </c>
      <c r="D50" s="4"/>
      <c r="E50" s="4"/>
      <c r="F50" s="4"/>
      <c r="G50" s="4"/>
      <c r="H50" s="4"/>
      <c r="I50" s="4">
        <f>I43+((7/12)*(I55-I43))</f>
        <v>256111716621.64249</v>
      </c>
      <c r="J50" s="3">
        <v>25.38</v>
      </c>
      <c r="K50" s="8">
        <f t="shared" si="0"/>
        <v>9.0005122143420024</v>
      </c>
      <c r="L50" s="9">
        <f t="shared" si="8"/>
        <v>0.81746478334389561</v>
      </c>
      <c r="S50" s="12">
        <f t="shared" si="3"/>
        <v>2819860476753.3496</v>
      </c>
      <c r="T50" s="12">
        <f t="shared" si="4"/>
        <v>0</v>
      </c>
      <c r="U50" s="12">
        <f t="shared" si="5"/>
        <v>0</v>
      </c>
      <c r="V50" s="12">
        <f t="shared" si="6"/>
        <v>0</v>
      </c>
      <c r="W50" s="12">
        <f t="shared" si="7"/>
        <v>2305136633689.1909</v>
      </c>
    </row>
    <row r="51" spans="1:23" x14ac:dyDescent="0.3">
      <c r="A51" s="2">
        <v>18660</v>
      </c>
      <c r="B51" s="4">
        <v>313.3</v>
      </c>
      <c r="C51" s="4">
        <f t="shared" si="2"/>
        <v>313300</v>
      </c>
      <c r="D51" s="4"/>
      <c r="E51" s="4"/>
      <c r="F51" s="4"/>
      <c r="G51" s="4"/>
      <c r="H51" s="4"/>
      <c r="I51" s="4">
        <f>I43+((8/12)*(I55-I43))</f>
        <v>255933768660.29999</v>
      </c>
      <c r="J51" s="3">
        <v>25.83</v>
      </c>
      <c r="K51" s="8">
        <f t="shared" si="0"/>
        <v>8.8437088656600853</v>
      </c>
      <c r="L51" s="9">
        <f t="shared" si="8"/>
        <v>0.81689680389498875</v>
      </c>
      <c r="S51" s="12">
        <f t="shared" si="3"/>
        <v>2770733987611.3047</v>
      </c>
      <c r="T51" s="12">
        <f t="shared" si="4"/>
        <v>0</v>
      </c>
      <c r="U51" s="12">
        <f t="shared" si="5"/>
        <v>0</v>
      </c>
      <c r="V51" s="12">
        <f t="shared" si="6"/>
        <v>0</v>
      </c>
      <c r="W51" s="12">
        <f t="shared" si="7"/>
        <v>2263403738922.8921</v>
      </c>
    </row>
    <row r="52" spans="1:23" x14ac:dyDescent="0.3">
      <c r="A52" s="2">
        <v>18688</v>
      </c>
      <c r="B52" s="4">
        <v>329</v>
      </c>
      <c r="C52" s="4">
        <f t="shared" si="2"/>
        <v>329000</v>
      </c>
      <c r="D52" s="4"/>
      <c r="E52" s="4"/>
      <c r="F52" s="4"/>
      <c r="G52" s="4"/>
      <c r="H52" s="4"/>
      <c r="I52" s="4">
        <f>I43+((9/12)*(I55-I43))</f>
        <v>255755820698.95749</v>
      </c>
      <c r="J52" s="3">
        <v>25.88</v>
      </c>
      <c r="K52" s="8">
        <f t="shared" si="0"/>
        <v>8.8266228748067999</v>
      </c>
      <c r="L52" s="9">
        <f t="shared" si="8"/>
        <v>0.77737331519439967</v>
      </c>
      <c r="S52" s="12">
        <f t="shared" si="3"/>
        <v>2903958925811.437</v>
      </c>
      <c r="T52" s="12">
        <f t="shared" si="4"/>
        <v>0</v>
      </c>
      <c r="U52" s="12">
        <f t="shared" si="5"/>
        <v>0</v>
      </c>
      <c r="V52" s="12">
        <f t="shared" si="6"/>
        <v>0</v>
      </c>
      <c r="W52" s="12">
        <f t="shared" si="7"/>
        <v>2257460177346.4048</v>
      </c>
    </row>
    <row r="53" spans="1:23" x14ac:dyDescent="0.3">
      <c r="A53" s="2">
        <v>18719</v>
      </c>
      <c r="B53" s="4">
        <v>329</v>
      </c>
      <c r="C53" s="4">
        <f t="shared" si="2"/>
        <v>329000</v>
      </c>
      <c r="D53" s="4"/>
      <c r="E53" s="4"/>
      <c r="F53" s="4"/>
      <c r="G53" s="4"/>
      <c r="H53" s="4"/>
      <c r="I53" s="4">
        <f>I43+((10/12)*(I55-I43))</f>
        <v>255577872737.61499</v>
      </c>
      <c r="J53" s="3">
        <v>25.92</v>
      </c>
      <c r="K53" s="8">
        <f t="shared" si="0"/>
        <v>8.8130015432098752</v>
      </c>
      <c r="L53" s="9">
        <f t="shared" si="8"/>
        <v>0.77683243993196049</v>
      </c>
      <c r="S53" s="12">
        <f t="shared" si="3"/>
        <v>2899477507716.0488</v>
      </c>
      <c r="T53" s="12">
        <f t="shared" si="4"/>
        <v>0</v>
      </c>
      <c r="U53" s="12">
        <f t="shared" si="5"/>
        <v>0</v>
      </c>
      <c r="V53" s="12">
        <f t="shared" si="6"/>
        <v>0</v>
      </c>
      <c r="W53" s="12">
        <f t="shared" si="7"/>
        <v>2252408186846.8979</v>
      </c>
    </row>
    <row r="54" spans="1:23" x14ac:dyDescent="0.3">
      <c r="A54" s="2">
        <v>18749</v>
      </c>
      <c r="B54" s="4">
        <v>329</v>
      </c>
      <c r="C54" s="4">
        <f t="shared" si="2"/>
        <v>329000</v>
      </c>
      <c r="D54" s="4"/>
      <c r="E54" s="4"/>
      <c r="F54" s="4"/>
      <c r="G54" s="4"/>
      <c r="H54" s="4"/>
      <c r="I54" s="4">
        <f>I43+((11/12)*(I55-I43))</f>
        <v>255399924776.27249</v>
      </c>
      <c r="J54" s="3">
        <v>25.99</v>
      </c>
      <c r="K54" s="8">
        <f t="shared" si="0"/>
        <v>8.7892651019622932</v>
      </c>
      <c r="L54" s="9">
        <f t="shared" si="8"/>
        <v>0.77629156466952121</v>
      </c>
      <c r="S54" s="12">
        <f t="shared" si="3"/>
        <v>2891668218545.5942</v>
      </c>
      <c r="T54" s="12">
        <f t="shared" si="4"/>
        <v>0</v>
      </c>
      <c r="U54" s="12">
        <f t="shared" si="5"/>
        <v>0</v>
      </c>
      <c r="V54" s="12">
        <f t="shared" si="6"/>
        <v>0</v>
      </c>
      <c r="W54" s="12">
        <f t="shared" si="7"/>
        <v>2244777645879.8867</v>
      </c>
    </row>
    <row r="55" spans="1:23" x14ac:dyDescent="0.3">
      <c r="A55" s="2">
        <v>18780</v>
      </c>
      <c r="B55" s="4">
        <v>336.6</v>
      </c>
      <c r="C55" s="4">
        <f t="shared" si="2"/>
        <v>336600</v>
      </c>
      <c r="D55" s="4"/>
      <c r="E55" s="4"/>
      <c r="F55" s="4"/>
      <c r="G55" s="4"/>
      <c r="H55" s="4"/>
      <c r="I55" s="4">
        <v>255221976814.92999</v>
      </c>
      <c r="J55" s="3">
        <v>25.93</v>
      </c>
      <c r="K55" s="8">
        <f t="shared" si="0"/>
        <v>8.8096027767065177</v>
      </c>
      <c r="L55" s="9">
        <f t="shared" si="8"/>
        <v>0.7582352252374629</v>
      </c>
      <c r="S55" s="12">
        <f t="shared" si="3"/>
        <v>2965312294639.4136</v>
      </c>
      <c r="T55" s="12">
        <f t="shared" si="4"/>
        <v>0</v>
      </c>
      <c r="U55" s="12">
        <f t="shared" si="5"/>
        <v>0</v>
      </c>
      <c r="V55" s="12">
        <f t="shared" si="6"/>
        <v>0</v>
      </c>
      <c r="W55" s="12">
        <f t="shared" si="7"/>
        <v>2248404235625.334</v>
      </c>
    </row>
    <row r="56" spans="1:23" x14ac:dyDescent="0.3">
      <c r="A56" s="2">
        <v>18810</v>
      </c>
      <c r="B56" s="4">
        <v>336.6</v>
      </c>
      <c r="C56" s="4">
        <f t="shared" si="2"/>
        <v>336600</v>
      </c>
      <c r="D56" s="4"/>
      <c r="E56" s="4"/>
      <c r="F56" s="4"/>
      <c r="G56" s="4"/>
      <c r="H56" s="4"/>
      <c r="I56" s="4">
        <f>I55+((1/12)*(I67-I55))</f>
        <v>255545576979.13834</v>
      </c>
      <c r="J56" s="3">
        <v>25.91</v>
      </c>
      <c r="K56" s="8">
        <f t="shared" si="0"/>
        <v>8.8164029332304121</v>
      </c>
      <c r="L56" s="9">
        <f t="shared" si="8"/>
        <v>0.75919660421609725</v>
      </c>
      <c r="S56" s="12">
        <f t="shared" si="3"/>
        <v>2967601227325.3564</v>
      </c>
      <c r="T56" s="12">
        <f t="shared" si="4"/>
        <v>0</v>
      </c>
      <c r="U56" s="12">
        <f t="shared" si="5"/>
        <v>0</v>
      </c>
      <c r="V56" s="12">
        <f t="shared" si="6"/>
        <v>0</v>
      </c>
      <c r="W56" s="12">
        <f t="shared" si="7"/>
        <v>2252992774452.9331</v>
      </c>
    </row>
    <row r="57" spans="1:23" x14ac:dyDescent="0.3">
      <c r="A57" s="2">
        <v>18841</v>
      </c>
      <c r="B57" s="4">
        <v>336.6</v>
      </c>
      <c r="C57" s="4">
        <f t="shared" si="2"/>
        <v>336600</v>
      </c>
      <c r="D57" s="4"/>
      <c r="E57" s="4"/>
      <c r="F57" s="4"/>
      <c r="G57" s="4"/>
      <c r="H57" s="4"/>
      <c r="I57" s="4">
        <f>I55+((2/12)*(I67-I55))</f>
        <v>255869177143.34665</v>
      </c>
      <c r="J57" s="3">
        <v>25.86</v>
      </c>
      <c r="K57" s="8">
        <f t="shared" si="0"/>
        <v>8.8334493426140757</v>
      </c>
      <c r="L57" s="9">
        <f t="shared" si="8"/>
        <v>0.7601579831947316</v>
      </c>
      <c r="S57" s="12">
        <f t="shared" si="3"/>
        <v>2973339048723.8979</v>
      </c>
      <c r="T57" s="12">
        <f t="shared" si="4"/>
        <v>0</v>
      </c>
      <c r="U57" s="12">
        <f t="shared" si="5"/>
        <v>0</v>
      </c>
      <c r="V57" s="12">
        <f t="shared" si="6"/>
        <v>0</v>
      </c>
      <c r="W57" s="12">
        <f t="shared" si="7"/>
        <v>2260207414632.1001</v>
      </c>
    </row>
    <row r="58" spans="1:23" x14ac:dyDescent="0.3">
      <c r="A58" s="2">
        <v>18872</v>
      </c>
      <c r="B58" s="4">
        <v>343.5</v>
      </c>
      <c r="C58" s="4">
        <f t="shared" si="2"/>
        <v>343500</v>
      </c>
      <c r="D58" s="4"/>
      <c r="E58" s="4"/>
      <c r="F58" s="4"/>
      <c r="G58" s="4"/>
      <c r="H58" s="4"/>
      <c r="I58" s="4">
        <f>I55+((3/12)*(I67-I55))</f>
        <v>256192777307.55499</v>
      </c>
      <c r="J58" s="3">
        <v>26.03</v>
      </c>
      <c r="K58" s="8">
        <f t="shared" si="0"/>
        <v>8.7757587399154815</v>
      </c>
      <c r="L58" s="9">
        <f t="shared" si="8"/>
        <v>0.74583050162315867</v>
      </c>
      <c r="S58" s="12">
        <f t="shared" si="3"/>
        <v>3014473127160.9678</v>
      </c>
      <c r="T58" s="12">
        <f t="shared" si="4"/>
        <v>0</v>
      </c>
      <c r="U58" s="12">
        <f t="shared" si="5"/>
        <v>0</v>
      </c>
      <c r="V58" s="12">
        <f t="shared" si="6"/>
        <v>0</v>
      </c>
      <c r="W58" s="12">
        <f t="shared" si="7"/>
        <v>2248286004559.9966</v>
      </c>
    </row>
    <row r="59" spans="1:23" x14ac:dyDescent="0.3">
      <c r="A59" s="2">
        <v>18902</v>
      </c>
      <c r="B59" s="4">
        <v>343.5</v>
      </c>
      <c r="C59" s="4">
        <f t="shared" si="2"/>
        <v>343500</v>
      </c>
      <c r="D59" s="4"/>
      <c r="E59" s="4"/>
      <c r="F59" s="4"/>
      <c r="G59" s="4"/>
      <c r="H59" s="4"/>
      <c r="I59" s="4">
        <f>I55+((4/12)*(I67-I55))</f>
        <v>256516377471.76334</v>
      </c>
      <c r="J59" s="3">
        <v>26.16</v>
      </c>
      <c r="K59" s="8">
        <f t="shared" si="0"/>
        <v>8.7321483180428139</v>
      </c>
      <c r="L59" s="9">
        <f t="shared" si="8"/>
        <v>0.74677256905899081</v>
      </c>
      <c r="S59" s="12">
        <f t="shared" si="3"/>
        <v>2999492947247.7065</v>
      </c>
      <c r="T59" s="12">
        <f t="shared" si="4"/>
        <v>0</v>
      </c>
      <c r="U59" s="12">
        <f t="shared" si="5"/>
        <v>0</v>
      </c>
      <c r="V59" s="12">
        <f t="shared" si="6"/>
        <v>0</v>
      </c>
      <c r="W59" s="12">
        <f t="shared" si="7"/>
        <v>2239939054090.4937</v>
      </c>
    </row>
    <row r="60" spans="1:23" x14ac:dyDescent="0.3">
      <c r="A60" s="2">
        <v>18933</v>
      </c>
      <c r="B60" s="4">
        <v>343.5</v>
      </c>
      <c r="C60" s="4">
        <f t="shared" si="2"/>
        <v>343500</v>
      </c>
      <c r="D60" s="4"/>
      <c r="E60" s="4"/>
      <c r="F60" s="4"/>
      <c r="G60" s="4"/>
      <c r="H60" s="4"/>
      <c r="I60" s="4">
        <f>I55+((5/12)*(I67-I55))</f>
        <v>256839977635.97165</v>
      </c>
      <c r="J60" s="3">
        <v>26.32</v>
      </c>
      <c r="K60" s="8">
        <f t="shared" si="0"/>
        <v>8.6790653495440733</v>
      </c>
      <c r="L60" s="9">
        <f t="shared" si="8"/>
        <v>0.74771463649482284</v>
      </c>
      <c r="S60" s="12">
        <f t="shared" si="3"/>
        <v>2981258947568.3892</v>
      </c>
      <c r="T60" s="12">
        <f t="shared" si="4"/>
        <v>0</v>
      </c>
      <c r="U60" s="12">
        <f t="shared" si="5"/>
        <v>0</v>
      </c>
      <c r="V60" s="12">
        <f t="shared" si="6"/>
        <v>0</v>
      </c>
      <c r="W60" s="12">
        <f t="shared" si="7"/>
        <v>2229130950278.0361</v>
      </c>
    </row>
    <row r="61" spans="1:23" x14ac:dyDescent="0.3">
      <c r="A61" s="2">
        <v>18963</v>
      </c>
      <c r="B61" s="4">
        <v>347.9</v>
      </c>
      <c r="C61" s="4">
        <f t="shared" si="2"/>
        <v>347900</v>
      </c>
      <c r="D61" s="4"/>
      <c r="E61" s="4"/>
      <c r="F61" s="4"/>
      <c r="G61" s="4"/>
      <c r="H61" s="4"/>
      <c r="I61" s="4">
        <f>I55+((6/12)*(I67-I55))</f>
        <v>257163577800.17999</v>
      </c>
      <c r="J61" s="3">
        <v>26.47</v>
      </c>
      <c r="K61" s="8">
        <f t="shared" si="0"/>
        <v>8.6298828862863619</v>
      </c>
      <c r="L61" s="9">
        <f t="shared" si="8"/>
        <v>0.73918820868117274</v>
      </c>
      <c r="S61" s="12">
        <f t="shared" si="3"/>
        <v>3002336256139.0249</v>
      </c>
      <c r="T61" s="12">
        <f t="shared" si="4"/>
        <v>0</v>
      </c>
      <c r="U61" s="12">
        <f t="shared" si="5"/>
        <v>0</v>
      </c>
      <c r="V61" s="12">
        <f t="shared" si="6"/>
        <v>0</v>
      </c>
      <c r="W61" s="12">
        <f t="shared" si="7"/>
        <v>2219291559033.9448</v>
      </c>
    </row>
    <row r="62" spans="1:23" x14ac:dyDescent="0.3">
      <c r="A62" s="2">
        <v>18994</v>
      </c>
      <c r="B62" s="4">
        <v>347.9</v>
      </c>
      <c r="C62" s="4">
        <f t="shared" si="2"/>
        <v>347900</v>
      </c>
      <c r="D62" s="4"/>
      <c r="E62" s="4"/>
      <c r="F62" s="4"/>
      <c r="G62" s="4"/>
      <c r="H62" s="4"/>
      <c r="I62" s="4">
        <f>I55+((7/12)*(I67-I55))</f>
        <v>257487177964.38834</v>
      </c>
      <c r="J62" s="3">
        <v>26.45</v>
      </c>
      <c r="K62" s="8">
        <f t="shared" si="0"/>
        <v>8.6364083175803401</v>
      </c>
      <c r="L62" s="9">
        <f t="shared" si="8"/>
        <v>0.74011836149579857</v>
      </c>
      <c r="S62" s="12">
        <f t="shared" si="3"/>
        <v>3004606453686.2007</v>
      </c>
      <c r="T62" s="12">
        <f t="shared" si="4"/>
        <v>0</v>
      </c>
      <c r="U62" s="12">
        <f t="shared" si="5"/>
        <v>0</v>
      </c>
      <c r="V62" s="12">
        <f t="shared" si="6"/>
        <v>0</v>
      </c>
      <c r="W62" s="12">
        <f t="shared" si="7"/>
        <v>2223764405441.9326</v>
      </c>
    </row>
    <row r="63" spans="1:23" x14ac:dyDescent="0.3">
      <c r="A63" s="2">
        <v>19025</v>
      </c>
      <c r="B63" s="4">
        <v>347.9</v>
      </c>
      <c r="C63" s="4">
        <f t="shared" si="2"/>
        <v>347900</v>
      </c>
      <c r="D63" s="4"/>
      <c r="E63" s="4"/>
      <c r="F63" s="4"/>
      <c r="G63" s="4"/>
      <c r="H63" s="4"/>
      <c r="I63" s="4">
        <f>I55+((8/12)*(I67-I55))</f>
        <v>257810778128.59665</v>
      </c>
      <c r="J63" s="3">
        <v>26.41</v>
      </c>
      <c r="K63" s="8">
        <f t="shared" si="0"/>
        <v>8.6494888299886412</v>
      </c>
      <c r="L63" s="9">
        <f t="shared" si="8"/>
        <v>0.7410485143104244</v>
      </c>
      <c r="S63" s="12">
        <f t="shared" si="3"/>
        <v>3009157163953.0483</v>
      </c>
      <c r="T63" s="12">
        <f t="shared" si="4"/>
        <v>0</v>
      </c>
      <c r="U63" s="12">
        <f t="shared" si="5"/>
        <v>0</v>
      </c>
      <c r="V63" s="12">
        <f t="shared" si="6"/>
        <v>0</v>
      </c>
      <c r="W63" s="12">
        <f t="shared" si="7"/>
        <v>2229931445673.9766</v>
      </c>
    </row>
    <row r="64" spans="1:23" x14ac:dyDescent="0.3">
      <c r="A64" s="2">
        <v>19054</v>
      </c>
      <c r="B64" s="4">
        <v>351.2</v>
      </c>
      <c r="C64" s="4">
        <f t="shared" si="2"/>
        <v>351200</v>
      </c>
      <c r="D64" s="4"/>
      <c r="E64" s="4"/>
      <c r="F64" s="4"/>
      <c r="G64" s="4"/>
      <c r="H64" s="4"/>
      <c r="I64" s="4">
        <f>I55+((9/12)*(I67-I55))</f>
        <v>258134378292.80499</v>
      </c>
      <c r="J64" s="3">
        <v>26.39</v>
      </c>
      <c r="K64" s="8">
        <f t="shared" si="0"/>
        <v>8.6560439560439555</v>
      </c>
      <c r="L64" s="9">
        <f t="shared" si="8"/>
        <v>0.73500677190434227</v>
      </c>
      <c r="S64" s="12">
        <f t="shared" si="3"/>
        <v>3040002637362.6372</v>
      </c>
      <c r="T64" s="12">
        <f t="shared" si="4"/>
        <v>0</v>
      </c>
      <c r="U64" s="12">
        <f t="shared" si="5"/>
        <v>0</v>
      </c>
      <c r="V64" s="12">
        <f t="shared" si="6"/>
        <v>0</v>
      </c>
      <c r="W64" s="12">
        <f t="shared" si="7"/>
        <v>2234422525068.5986</v>
      </c>
    </row>
    <row r="65" spans="1:23" x14ac:dyDescent="0.3">
      <c r="A65" s="2">
        <v>19085</v>
      </c>
      <c r="B65" s="4">
        <v>351.2</v>
      </c>
      <c r="C65" s="4">
        <f t="shared" si="2"/>
        <v>351200</v>
      </c>
      <c r="D65" s="4"/>
      <c r="E65" s="4"/>
      <c r="F65" s="4"/>
      <c r="G65" s="4"/>
      <c r="H65" s="4"/>
      <c r="I65" s="4">
        <f>I55+((10/12)*(I67-I55))</f>
        <v>258457978457.01334</v>
      </c>
      <c r="J65" s="3">
        <v>26.46</v>
      </c>
      <c r="K65" s="8">
        <f t="shared" si="0"/>
        <v>8.6331443688586536</v>
      </c>
      <c r="L65" s="9">
        <f t="shared" si="8"/>
        <v>0.73592818467258925</v>
      </c>
      <c r="S65" s="12">
        <f t="shared" si="3"/>
        <v>3031960302343.1592</v>
      </c>
      <c r="T65" s="12">
        <f t="shared" si="4"/>
        <v>0</v>
      </c>
      <c r="U65" s="12">
        <f t="shared" si="5"/>
        <v>0</v>
      </c>
      <c r="V65" s="12">
        <f t="shared" si="6"/>
        <v>0</v>
      </c>
      <c r="W65" s="12">
        <f t="shared" si="7"/>
        <v>2231305041302.7559</v>
      </c>
    </row>
    <row r="66" spans="1:23" x14ac:dyDescent="0.3">
      <c r="A66" s="2">
        <v>19115</v>
      </c>
      <c r="B66" s="4">
        <v>351.2</v>
      </c>
      <c r="C66" s="4">
        <f t="shared" si="2"/>
        <v>351200</v>
      </c>
      <c r="D66" s="4"/>
      <c r="E66" s="4"/>
      <c r="F66" s="4"/>
      <c r="G66" s="4"/>
      <c r="H66" s="4"/>
      <c r="I66" s="4">
        <f>I55+((11/12)*(I67-I55))</f>
        <v>258781578621.22165</v>
      </c>
      <c r="J66" s="3">
        <v>26.47</v>
      </c>
      <c r="K66" s="8">
        <f t="shared" ref="K66:K129" si="9">J$783/J66</f>
        <v>8.6298828862863619</v>
      </c>
      <c r="L66" s="9">
        <f t="shared" si="8"/>
        <v>0.73684959744083611</v>
      </c>
      <c r="S66" s="12">
        <f t="shared" si="3"/>
        <v>3030814869663.7705</v>
      </c>
      <c r="T66" s="12">
        <f t="shared" si="4"/>
        <v>0</v>
      </c>
      <c r="U66" s="12">
        <f t="shared" si="5"/>
        <v>0</v>
      </c>
      <c r="V66" s="12">
        <f t="shared" si="6"/>
        <v>0</v>
      </c>
      <c r="W66" s="12">
        <f t="shared" si="7"/>
        <v>2233254716629.4492</v>
      </c>
    </row>
    <row r="67" spans="1:23" x14ac:dyDescent="0.3">
      <c r="A67" s="2">
        <v>19146</v>
      </c>
      <c r="B67" s="4">
        <v>352.1</v>
      </c>
      <c r="C67" s="4">
        <f t="shared" si="2"/>
        <v>352100</v>
      </c>
      <c r="D67" s="4"/>
      <c r="E67" s="4"/>
      <c r="F67" s="4"/>
      <c r="G67" s="4"/>
      <c r="H67" s="4"/>
      <c r="I67" s="4">
        <v>259105178785.42999</v>
      </c>
      <c r="J67" s="3">
        <v>26.53</v>
      </c>
      <c r="K67" s="8">
        <f t="shared" si="9"/>
        <v>8.6103656238220871</v>
      </c>
      <c r="L67" s="9">
        <f t="shared" si="8"/>
        <v>0.73588519961780741</v>
      </c>
      <c r="S67" s="12">
        <f t="shared" si="3"/>
        <v>3031709736147.7568</v>
      </c>
      <c r="T67" s="12">
        <f t="shared" si="4"/>
        <v>0</v>
      </c>
      <c r="U67" s="12">
        <f t="shared" si="5"/>
        <v>0</v>
      </c>
      <c r="V67" s="12">
        <f t="shared" si="6"/>
        <v>0</v>
      </c>
      <c r="W67" s="12">
        <f t="shared" si="7"/>
        <v>2230990324368.3423</v>
      </c>
    </row>
    <row r="68" spans="1:23" x14ac:dyDescent="0.3">
      <c r="A68" s="2">
        <v>19176</v>
      </c>
      <c r="B68" s="4">
        <v>352.1</v>
      </c>
      <c r="C68" s="4">
        <f t="shared" si="2"/>
        <v>352100</v>
      </c>
      <c r="D68" s="4"/>
      <c r="E68" s="4"/>
      <c r="F68" s="4"/>
      <c r="G68" s="4"/>
      <c r="H68" s="4"/>
      <c r="I68" s="4">
        <f>I67+((1/12)*(I79-I67))</f>
        <v>259685669023.19165</v>
      </c>
      <c r="J68" s="3">
        <v>26.68</v>
      </c>
      <c r="K68" s="8">
        <f t="shared" si="9"/>
        <v>8.5619565217391305</v>
      </c>
      <c r="L68" s="9">
        <f t="shared" si="8"/>
        <v>0.7375338512445091</v>
      </c>
      <c r="S68" s="12">
        <f t="shared" si="3"/>
        <v>3014664891304.3477</v>
      </c>
      <c r="T68" s="12">
        <f t="shared" si="4"/>
        <v>0</v>
      </c>
      <c r="U68" s="12">
        <f t="shared" si="5"/>
        <v>0</v>
      </c>
      <c r="V68" s="12">
        <f t="shared" si="6"/>
        <v>0</v>
      </c>
      <c r="W68" s="12">
        <f t="shared" si="7"/>
        <v>2223417407495.3052</v>
      </c>
    </row>
    <row r="69" spans="1:23" x14ac:dyDescent="0.3">
      <c r="A69" s="2">
        <v>19207</v>
      </c>
      <c r="B69" s="4">
        <v>352.1</v>
      </c>
      <c r="C69" s="4">
        <f t="shared" ref="C69:C132" si="10">B69*1000</f>
        <v>352100</v>
      </c>
      <c r="D69" s="4"/>
      <c r="E69" s="4"/>
      <c r="F69" s="4"/>
      <c r="G69" s="4"/>
      <c r="H69" s="4"/>
      <c r="I69" s="4">
        <f>I67+((2/12)*(I79-I67))</f>
        <v>260266159260.95334</v>
      </c>
      <c r="J69" s="3">
        <v>26.69</v>
      </c>
      <c r="K69" s="8">
        <f t="shared" si="9"/>
        <v>8.5587485949793916</v>
      </c>
      <c r="L69" s="9">
        <f t="shared" si="8"/>
        <v>0.7391825028712109</v>
      </c>
      <c r="S69" s="12">
        <f t="shared" ref="S69:S132" si="11">C69*K69*1000000</f>
        <v>3013535380292.2437</v>
      </c>
      <c r="T69" s="12">
        <f t="shared" ref="T69:T132" si="12">$K69*D69*1000000</f>
        <v>0</v>
      </c>
      <c r="U69" s="12">
        <f t="shared" ref="U69:U132" si="13">$K69*E69*1000000</f>
        <v>0</v>
      </c>
      <c r="V69" s="12">
        <f t="shared" ref="V69:V132" si="14">$K69*F69*1000000</f>
        <v>0</v>
      </c>
      <c r="W69" s="12">
        <f t="shared" ref="W69:W132" si="15">K69*I69</f>
        <v>2227552624895.3672</v>
      </c>
    </row>
    <row r="70" spans="1:23" x14ac:dyDescent="0.3">
      <c r="A70" s="2">
        <v>19238</v>
      </c>
      <c r="B70" s="4">
        <v>358.5</v>
      </c>
      <c r="C70" s="4">
        <f t="shared" si="10"/>
        <v>358500</v>
      </c>
      <c r="D70" s="4"/>
      <c r="E70" s="4"/>
      <c r="F70" s="4"/>
      <c r="G70" s="4"/>
      <c r="H70" s="4"/>
      <c r="I70" s="4">
        <f>I67+((3/12)*(I79-I67))</f>
        <v>260846649498.715</v>
      </c>
      <c r="J70" s="3">
        <v>26.63</v>
      </c>
      <c r="K70" s="8">
        <f t="shared" si="9"/>
        <v>8.5780322944048066</v>
      </c>
      <c r="L70" s="9">
        <f t="shared" si="8"/>
        <v>0.72760571687228726</v>
      </c>
      <c r="S70" s="12">
        <f t="shared" si="11"/>
        <v>3075224577544.1235</v>
      </c>
      <c r="T70" s="12">
        <f t="shared" si="12"/>
        <v>0</v>
      </c>
      <c r="U70" s="12">
        <f t="shared" si="13"/>
        <v>0</v>
      </c>
      <c r="V70" s="12">
        <f t="shared" si="14"/>
        <v>0</v>
      </c>
      <c r="W70" s="12">
        <f t="shared" si="15"/>
        <v>2237550983287.2686</v>
      </c>
    </row>
    <row r="71" spans="1:23" x14ac:dyDescent="0.3">
      <c r="A71" s="2">
        <v>19268</v>
      </c>
      <c r="B71" s="4">
        <v>358.5</v>
      </c>
      <c r="C71" s="4">
        <f t="shared" si="10"/>
        <v>358500</v>
      </c>
      <c r="D71" s="4"/>
      <c r="E71" s="4"/>
      <c r="F71" s="4"/>
      <c r="G71" s="4"/>
      <c r="H71" s="4"/>
      <c r="I71" s="4">
        <f>I67+((4/12)*(I79-I67))</f>
        <v>261427139736.47665</v>
      </c>
      <c r="J71" s="3">
        <v>26.69</v>
      </c>
      <c r="K71" s="8">
        <f t="shared" si="9"/>
        <v>8.5587485949793916</v>
      </c>
      <c r="L71" s="9">
        <f t="shared" si="8"/>
        <v>0.72922493650342168</v>
      </c>
      <c r="S71" s="12">
        <f t="shared" si="11"/>
        <v>3068311371300.1118</v>
      </c>
      <c r="T71" s="12">
        <f t="shared" si="12"/>
        <v>0</v>
      </c>
      <c r="U71" s="12">
        <f t="shared" si="13"/>
        <v>0</v>
      </c>
      <c r="V71" s="12">
        <f t="shared" si="14"/>
        <v>0</v>
      </c>
      <c r="W71" s="12">
        <f t="shared" si="15"/>
        <v>2237489164909.0508</v>
      </c>
    </row>
    <row r="72" spans="1:23" x14ac:dyDescent="0.3">
      <c r="A72" s="2">
        <v>19299</v>
      </c>
      <c r="B72" s="4">
        <v>358.5</v>
      </c>
      <c r="C72" s="4">
        <f t="shared" si="10"/>
        <v>358500</v>
      </c>
      <c r="D72" s="4"/>
      <c r="E72" s="4"/>
      <c r="F72" s="4"/>
      <c r="G72" s="4"/>
      <c r="H72" s="4"/>
      <c r="I72" s="4">
        <f>I67+((5/12)*(I79-I67))</f>
        <v>262007629974.23834</v>
      </c>
      <c r="J72" s="3">
        <v>26.69</v>
      </c>
      <c r="K72" s="8">
        <f t="shared" si="9"/>
        <v>8.5587485949793916</v>
      </c>
      <c r="L72" s="9">
        <f t="shared" ref="L72:L135" si="16">(I72/(C72*1000000))</f>
        <v>0.730844156134556</v>
      </c>
      <c r="S72" s="12">
        <f t="shared" si="11"/>
        <v>3068311371300.1118</v>
      </c>
      <c r="T72" s="12">
        <f t="shared" si="12"/>
        <v>0</v>
      </c>
      <c r="U72" s="12">
        <f t="shared" si="13"/>
        <v>0</v>
      </c>
      <c r="V72" s="12">
        <f t="shared" si="14"/>
        <v>0</v>
      </c>
      <c r="W72" s="12">
        <f t="shared" si="15"/>
        <v>2242457434915.8926</v>
      </c>
    </row>
    <row r="73" spans="1:23" x14ac:dyDescent="0.3">
      <c r="A73" s="2">
        <v>19329</v>
      </c>
      <c r="B73" s="4">
        <v>371.4</v>
      </c>
      <c r="C73" s="4">
        <f t="shared" si="10"/>
        <v>371400</v>
      </c>
      <c r="D73" s="4"/>
      <c r="E73" s="4"/>
      <c r="F73" s="4"/>
      <c r="G73" s="4"/>
      <c r="H73" s="4"/>
      <c r="I73" s="4">
        <f>I67+((6/12)*(I79-I67))</f>
        <v>262588120212</v>
      </c>
      <c r="J73" s="3">
        <v>26.71</v>
      </c>
      <c r="K73" s="8">
        <f t="shared" si="9"/>
        <v>8.5523399475851729</v>
      </c>
      <c r="L73" s="9">
        <f t="shared" si="16"/>
        <v>0.70702240229402258</v>
      </c>
      <c r="S73" s="12">
        <f t="shared" si="11"/>
        <v>3176339056533.1333</v>
      </c>
      <c r="T73" s="12">
        <f t="shared" si="12"/>
        <v>0</v>
      </c>
      <c r="U73" s="12">
        <f t="shared" si="13"/>
        <v>0</v>
      </c>
      <c r="V73" s="12">
        <f t="shared" si="14"/>
        <v>0</v>
      </c>
      <c r="W73" s="12">
        <f t="shared" si="15"/>
        <v>2245742870250.3853</v>
      </c>
    </row>
    <row r="74" spans="1:23" x14ac:dyDescent="0.3">
      <c r="A74" s="2">
        <v>19360</v>
      </c>
      <c r="B74" s="4">
        <v>371.4</v>
      </c>
      <c r="C74" s="4">
        <f t="shared" si="10"/>
        <v>371400</v>
      </c>
      <c r="D74" s="4"/>
      <c r="E74" s="4"/>
      <c r="F74" s="4"/>
      <c r="G74" s="4"/>
      <c r="H74" s="4"/>
      <c r="I74" s="4">
        <f>I67+((7/12)*(I79-I67))</f>
        <v>263168610449.76166</v>
      </c>
      <c r="J74" s="3">
        <v>26.64</v>
      </c>
      <c r="K74" s="8">
        <f t="shared" si="9"/>
        <v>8.5748123123123126</v>
      </c>
      <c r="L74" s="9">
        <f t="shared" si="16"/>
        <v>0.70858538085557798</v>
      </c>
      <c r="S74" s="12">
        <f t="shared" si="11"/>
        <v>3184685292792.793</v>
      </c>
      <c r="T74" s="12">
        <f t="shared" si="12"/>
        <v>0</v>
      </c>
      <c r="U74" s="12">
        <f t="shared" si="13"/>
        <v>0</v>
      </c>
      <c r="V74" s="12">
        <f t="shared" si="14"/>
        <v>0</v>
      </c>
      <c r="W74" s="12">
        <f t="shared" si="15"/>
        <v>2256621441098.7388</v>
      </c>
    </row>
    <row r="75" spans="1:23" x14ac:dyDescent="0.3">
      <c r="A75" s="2">
        <v>19391</v>
      </c>
      <c r="B75" s="4">
        <v>371.4</v>
      </c>
      <c r="C75" s="4">
        <f t="shared" si="10"/>
        <v>371400</v>
      </c>
      <c r="D75" s="4"/>
      <c r="E75" s="4"/>
      <c r="F75" s="4"/>
      <c r="G75" s="4"/>
      <c r="H75" s="4"/>
      <c r="I75" s="4">
        <f>I67+((8/12)*(I79-I67))</f>
        <v>263749100687.52335</v>
      </c>
      <c r="J75" s="3">
        <v>26.59</v>
      </c>
      <c r="K75" s="8">
        <f t="shared" si="9"/>
        <v>8.5909364422715306</v>
      </c>
      <c r="L75" s="9">
        <f t="shared" si="16"/>
        <v>0.71014835941713339</v>
      </c>
      <c r="S75" s="12">
        <f t="shared" si="11"/>
        <v>3190673794659.6465</v>
      </c>
      <c r="T75" s="12">
        <f t="shared" si="12"/>
        <v>0</v>
      </c>
      <c r="U75" s="12">
        <f t="shared" si="13"/>
        <v>0</v>
      </c>
      <c r="V75" s="12">
        <f t="shared" si="14"/>
        <v>0</v>
      </c>
      <c r="W75" s="12">
        <f t="shared" si="15"/>
        <v>2265851760712.7876</v>
      </c>
    </row>
    <row r="76" spans="1:23" x14ac:dyDescent="0.3">
      <c r="A76" s="2">
        <v>19419</v>
      </c>
      <c r="B76" s="4">
        <v>378.4</v>
      </c>
      <c r="C76" s="4">
        <f t="shared" si="10"/>
        <v>378400</v>
      </c>
      <c r="D76" s="4"/>
      <c r="E76" s="4"/>
      <c r="F76" s="4"/>
      <c r="G76" s="4"/>
      <c r="H76" s="4"/>
      <c r="I76" s="4">
        <f>I67+((9/12)*(I79-I67))</f>
        <v>264329590925.285</v>
      </c>
      <c r="J76" s="3">
        <v>26.63</v>
      </c>
      <c r="K76" s="8">
        <f t="shared" si="9"/>
        <v>8.5780322944048066</v>
      </c>
      <c r="L76" s="9">
        <f t="shared" si="16"/>
        <v>0.69854543056364959</v>
      </c>
      <c r="S76" s="12">
        <f t="shared" si="11"/>
        <v>3245927420202.7788</v>
      </c>
      <c r="T76" s="12">
        <f t="shared" si="12"/>
        <v>0</v>
      </c>
      <c r="U76" s="12">
        <f t="shared" si="13"/>
        <v>0</v>
      </c>
      <c r="V76" s="12">
        <f t="shared" si="14"/>
        <v>0</v>
      </c>
      <c r="W76" s="12">
        <f t="shared" si="15"/>
        <v>2267427767323.9062</v>
      </c>
    </row>
    <row r="77" spans="1:23" x14ac:dyDescent="0.3">
      <c r="A77" s="2">
        <v>19450</v>
      </c>
      <c r="B77" s="4">
        <v>378.4</v>
      </c>
      <c r="C77" s="4">
        <f t="shared" si="10"/>
        <v>378400</v>
      </c>
      <c r="D77" s="4"/>
      <c r="E77" s="4"/>
      <c r="F77" s="4"/>
      <c r="G77" s="4"/>
      <c r="H77" s="4"/>
      <c r="I77" s="4">
        <f>I67+((10/12)*(I79-I67))</f>
        <v>264910081163.04666</v>
      </c>
      <c r="J77" s="3">
        <v>26.69</v>
      </c>
      <c r="K77" s="8">
        <f t="shared" si="9"/>
        <v>8.5587485949793916</v>
      </c>
      <c r="L77" s="9">
        <f t="shared" si="16"/>
        <v>0.7000794956740134</v>
      </c>
      <c r="S77" s="12">
        <f t="shared" si="11"/>
        <v>3238630468340.2017</v>
      </c>
      <c r="T77" s="12">
        <f t="shared" si="12"/>
        <v>0</v>
      </c>
      <c r="U77" s="12">
        <f t="shared" si="13"/>
        <v>0</v>
      </c>
      <c r="V77" s="12">
        <f t="shared" si="14"/>
        <v>0</v>
      </c>
      <c r="W77" s="12">
        <f t="shared" si="15"/>
        <v>2267298784950.1021</v>
      </c>
    </row>
    <row r="78" spans="1:23" x14ac:dyDescent="0.3">
      <c r="A78" s="2">
        <v>19480</v>
      </c>
      <c r="B78" s="4">
        <v>378.4</v>
      </c>
      <c r="C78" s="4">
        <f t="shared" si="10"/>
        <v>378400</v>
      </c>
      <c r="D78" s="4"/>
      <c r="E78" s="4"/>
      <c r="F78" s="4"/>
      <c r="G78" s="4"/>
      <c r="H78" s="4"/>
      <c r="I78" s="4">
        <f>I67+((11/12)*(I79-I67))</f>
        <v>265490571400.80835</v>
      </c>
      <c r="J78" s="3">
        <v>26.7</v>
      </c>
      <c r="K78" s="8">
        <f t="shared" si="9"/>
        <v>8.5555430711610487</v>
      </c>
      <c r="L78" s="9">
        <f t="shared" si="16"/>
        <v>0.7016135607843772</v>
      </c>
      <c r="S78" s="12">
        <f t="shared" si="11"/>
        <v>3237417498127.3408</v>
      </c>
      <c r="T78" s="12">
        <f t="shared" si="12"/>
        <v>0</v>
      </c>
      <c r="U78" s="12">
        <f t="shared" si="13"/>
        <v>0</v>
      </c>
      <c r="V78" s="12">
        <f t="shared" si="14"/>
        <v>0</v>
      </c>
      <c r="W78" s="12">
        <f t="shared" si="15"/>
        <v>2271416018606.7734</v>
      </c>
    </row>
    <row r="79" spans="1:23" x14ac:dyDescent="0.3">
      <c r="A79" s="2">
        <v>19511</v>
      </c>
      <c r="B79" s="4">
        <v>382</v>
      </c>
      <c r="C79" s="4">
        <f t="shared" si="10"/>
        <v>382000</v>
      </c>
      <c r="D79" s="4"/>
      <c r="E79" s="4"/>
      <c r="F79" s="4"/>
      <c r="G79" s="4"/>
      <c r="H79" s="4"/>
      <c r="I79" s="4">
        <v>266071061638.57001</v>
      </c>
      <c r="J79" s="3">
        <v>26.77</v>
      </c>
      <c r="K79" s="8">
        <f t="shared" si="9"/>
        <v>8.5331714605902125</v>
      </c>
      <c r="L79" s="9">
        <f t="shared" si="16"/>
        <v>0.69652110376589005</v>
      </c>
      <c r="S79" s="12">
        <f t="shared" si="11"/>
        <v>3259671497945.4609</v>
      </c>
      <c r="T79" s="12">
        <f t="shared" si="12"/>
        <v>0</v>
      </c>
      <c r="U79" s="12">
        <f t="shared" si="13"/>
        <v>0</v>
      </c>
      <c r="V79" s="12">
        <f t="shared" si="14"/>
        <v>0</v>
      </c>
      <c r="W79" s="12">
        <f t="shared" si="15"/>
        <v>2270429989663.1851</v>
      </c>
    </row>
    <row r="80" spans="1:23" x14ac:dyDescent="0.3">
      <c r="A80" s="2">
        <v>19541</v>
      </c>
      <c r="B80" s="4">
        <v>382</v>
      </c>
      <c r="C80" s="4">
        <f t="shared" si="10"/>
        <v>382000</v>
      </c>
      <c r="D80" s="4"/>
      <c r="E80" s="4"/>
      <c r="F80" s="4"/>
      <c r="G80" s="4"/>
      <c r="H80" s="4"/>
      <c r="I80" s="4">
        <f>I79+((1/12)*(I91-I79))</f>
        <v>266503439761.06085</v>
      </c>
      <c r="J80" s="3">
        <v>26.79</v>
      </c>
      <c r="K80" s="8">
        <f t="shared" si="9"/>
        <v>8.5268010451661063</v>
      </c>
      <c r="L80" s="9">
        <f t="shared" si="16"/>
        <v>0.69765298366769857</v>
      </c>
      <c r="S80" s="12">
        <f t="shared" si="11"/>
        <v>3257237999253.4526</v>
      </c>
      <c r="T80" s="12">
        <f t="shared" si="12"/>
        <v>0</v>
      </c>
      <c r="U80" s="12">
        <f t="shared" si="13"/>
        <v>0</v>
      </c>
      <c r="V80" s="12">
        <f t="shared" si="14"/>
        <v>0</v>
      </c>
      <c r="W80" s="12">
        <f t="shared" si="15"/>
        <v>2272421808694.9761</v>
      </c>
    </row>
    <row r="81" spans="1:23" x14ac:dyDescent="0.3">
      <c r="A81" s="2">
        <v>19572</v>
      </c>
      <c r="B81" s="4">
        <v>382</v>
      </c>
      <c r="C81" s="4">
        <f t="shared" si="10"/>
        <v>382000</v>
      </c>
      <c r="D81" s="4"/>
      <c r="E81" s="4"/>
      <c r="F81" s="4"/>
      <c r="G81" s="4"/>
      <c r="H81" s="4"/>
      <c r="I81" s="4">
        <f>I79+((2/12)*(I91-I79))</f>
        <v>266935817883.55167</v>
      </c>
      <c r="J81" s="3">
        <v>26.85</v>
      </c>
      <c r="K81" s="8">
        <f t="shared" si="9"/>
        <v>8.5077467411545609</v>
      </c>
      <c r="L81" s="9">
        <f t="shared" si="16"/>
        <v>0.69878486356950698</v>
      </c>
      <c r="S81" s="12">
        <f t="shared" si="11"/>
        <v>3249959255121.042</v>
      </c>
      <c r="T81" s="12">
        <f t="shared" si="12"/>
        <v>0</v>
      </c>
      <c r="U81" s="12">
        <f t="shared" si="13"/>
        <v>0</v>
      </c>
      <c r="V81" s="12">
        <f t="shared" si="14"/>
        <v>0</v>
      </c>
      <c r="W81" s="12">
        <f t="shared" si="15"/>
        <v>2271022334696.2139</v>
      </c>
    </row>
    <row r="82" spans="1:23" x14ac:dyDescent="0.3">
      <c r="A82" s="2">
        <v>19603</v>
      </c>
      <c r="B82" s="4">
        <v>381.1</v>
      </c>
      <c r="C82" s="4">
        <f t="shared" si="10"/>
        <v>381100</v>
      </c>
      <c r="D82" s="4"/>
      <c r="E82" s="4"/>
      <c r="F82" s="4"/>
      <c r="G82" s="4"/>
      <c r="H82" s="4"/>
      <c r="I82" s="4">
        <f>I79+((3/12)*(I91-I79))</f>
        <v>267368196006.04251</v>
      </c>
      <c r="J82" s="3">
        <v>26.89</v>
      </c>
      <c r="K82" s="8">
        <f t="shared" si="9"/>
        <v>8.4950911119375228</v>
      </c>
      <c r="L82" s="9">
        <f t="shared" si="16"/>
        <v>0.70156965627405543</v>
      </c>
      <c r="S82" s="12">
        <f t="shared" si="11"/>
        <v>3237479222759.3896</v>
      </c>
      <c r="T82" s="12">
        <f t="shared" si="12"/>
        <v>0</v>
      </c>
      <c r="U82" s="12">
        <f t="shared" si="13"/>
        <v>0</v>
      </c>
      <c r="V82" s="12">
        <f t="shared" si="14"/>
        <v>0</v>
      </c>
      <c r="W82" s="12">
        <f t="shared" si="15"/>
        <v>2271317185505.7012</v>
      </c>
    </row>
    <row r="83" spans="1:23" x14ac:dyDescent="0.3">
      <c r="A83" s="2">
        <v>19633</v>
      </c>
      <c r="B83" s="4">
        <v>381.1</v>
      </c>
      <c r="C83" s="4">
        <f t="shared" si="10"/>
        <v>381100</v>
      </c>
      <c r="D83" s="4"/>
      <c r="E83" s="4"/>
      <c r="F83" s="4"/>
      <c r="G83" s="4"/>
      <c r="H83" s="4"/>
      <c r="I83" s="4">
        <f>I79+((4/12)*(I91-I79))</f>
        <v>267800574128.53333</v>
      </c>
      <c r="J83" s="3">
        <v>26.95</v>
      </c>
      <c r="K83" s="8">
        <f t="shared" si="9"/>
        <v>8.4761781076066782</v>
      </c>
      <c r="L83" s="9">
        <f t="shared" si="16"/>
        <v>0.70270420920633248</v>
      </c>
      <c r="S83" s="12">
        <f t="shared" si="11"/>
        <v>3230271476808.9053</v>
      </c>
      <c r="T83" s="12">
        <f t="shared" si="12"/>
        <v>0</v>
      </c>
      <c r="U83" s="12">
        <f t="shared" si="13"/>
        <v>0</v>
      </c>
      <c r="V83" s="12">
        <f t="shared" si="14"/>
        <v>0</v>
      </c>
      <c r="W83" s="12">
        <f t="shared" si="15"/>
        <v>2269925363632.7734</v>
      </c>
    </row>
    <row r="84" spans="1:23" x14ac:dyDescent="0.3">
      <c r="A84" s="2">
        <v>19664</v>
      </c>
      <c r="B84" s="4">
        <v>381.1</v>
      </c>
      <c r="C84" s="4">
        <f t="shared" si="10"/>
        <v>381100</v>
      </c>
      <c r="D84" s="4"/>
      <c r="E84" s="4"/>
      <c r="F84" s="4"/>
      <c r="G84" s="4"/>
      <c r="H84" s="4"/>
      <c r="I84" s="4">
        <f>I79+((5/12)*(I91-I79))</f>
        <v>268232952251.02417</v>
      </c>
      <c r="J84" s="3">
        <v>26.85</v>
      </c>
      <c r="K84" s="8">
        <f t="shared" si="9"/>
        <v>8.5077467411545609</v>
      </c>
      <c r="L84" s="9">
        <f t="shared" si="16"/>
        <v>0.70383876213860974</v>
      </c>
      <c r="S84" s="12">
        <f t="shared" si="11"/>
        <v>3242302283054.0029</v>
      </c>
      <c r="T84" s="12">
        <f t="shared" si="12"/>
        <v>0</v>
      </c>
      <c r="U84" s="12">
        <f t="shared" si="13"/>
        <v>0</v>
      </c>
      <c r="V84" s="12">
        <f t="shared" si="14"/>
        <v>0</v>
      </c>
      <c r="W84" s="12">
        <f t="shared" si="15"/>
        <v>2282058025383.918</v>
      </c>
    </row>
    <row r="85" spans="1:23" x14ac:dyDescent="0.3">
      <c r="A85" s="2">
        <v>19694</v>
      </c>
      <c r="B85" s="4">
        <v>375.9</v>
      </c>
      <c r="C85" s="4">
        <f t="shared" si="10"/>
        <v>375900</v>
      </c>
      <c r="D85" s="4"/>
      <c r="E85" s="4"/>
      <c r="F85" s="4"/>
      <c r="G85" s="4"/>
      <c r="H85" s="4"/>
      <c r="I85" s="4">
        <f>I79+((6/12)*(I91-I79))</f>
        <v>268665330373.51501</v>
      </c>
      <c r="J85" s="3">
        <v>26.87</v>
      </c>
      <c r="K85" s="8">
        <f t="shared" si="9"/>
        <v>8.5014142165984357</v>
      </c>
      <c r="L85" s="9">
        <f t="shared" si="16"/>
        <v>0.71472553970075825</v>
      </c>
      <c r="S85" s="12">
        <f t="shared" si="11"/>
        <v>3195681604019.3516</v>
      </c>
      <c r="T85" s="12">
        <f t="shared" si="12"/>
        <v>0</v>
      </c>
      <c r="U85" s="12">
        <f t="shared" si="13"/>
        <v>0</v>
      </c>
      <c r="V85" s="12">
        <f t="shared" si="14"/>
        <v>0</v>
      </c>
      <c r="W85" s="12">
        <f t="shared" si="15"/>
        <v>2284035259144.5161</v>
      </c>
    </row>
    <row r="86" spans="1:23" x14ac:dyDescent="0.3">
      <c r="A86" s="2">
        <v>19725</v>
      </c>
      <c r="B86" s="4">
        <v>375.9</v>
      </c>
      <c r="C86" s="4">
        <f t="shared" si="10"/>
        <v>375900</v>
      </c>
      <c r="D86" s="4"/>
      <c r="E86" s="4"/>
      <c r="F86" s="4"/>
      <c r="G86" s="4"/>
      <c r="H86" s="4"/>
      <c r="I86" s="4">
        <f>I79+((7/12)*(I91-I79))</f>
        <v>269097708496.00583</v>
      </c>
      <c r="J86" s="3">
        <v>26.94</v>
      </c>
      <c r="K86" s="8">
        <f t="shared" si="9"/>
        <v>8.4793244246473645</v>
      </c>
      <c r="L86" s="9">
        <f t="shared" si="16"/>
        <v>0.71587578743284341</v>
      </c>
      <c r="S86" s="12">
        <f t="shared" si="11"/>
        <v>3187378051224.9443</v>
      </c>
      <c r="T86" s="12">
        <f t="shared" si="12"/>
        <v>0</v>
      </c>
      <c r="U86" s="12">
        <f t="shared" si="13"/>
        <v>0</v>
      </c>
      <c r="V86" s="12">
        <f t="shared" si="14"/>
        <v>0</v>
      </c>
      <c r="W86" s="12">
        <f t="shared" si="15"/>
        <v>2281766772266.8188</v>
      </c>
    </row>
    <row r="87" spans="1:23" x14ac:dyDescent="0.3">
      <c r="A87" s="2">
        <v>19756</v>
      </c>
      <c r="B87" s="4">
        <v>375.9</v>
      </c>
      <c r="C87" s="4">
        <f t="shared" si="10"/>
        <v>375900</v>
      </c>
      <c r="D87" s="4"/>
      <c r="E87" s="4"/>
      <c r="F87" s="4"/>
      <c r="G87" s="4"/>
      <c r="H87" s="4"/>
      <c r="I87" s="4">
        <f>I79+((8/12)*(I91-I79))</f>
        <v>269530086618.49667</v>
      </c>
      <c r="J87" s="3">
        <v>26.99</v>
      </c>
      <c r="K87" s="8">
        <f t="shared" si="9"/>
        <v>8.4636161541311594</v>
      </c>
      <c r="L87" s="9">
        <f t="shared" si="16"/>
        <v>0.71702603516492869</v>
      </c>
      <c r="S87" s="12">
        <f t="shared" si="11"/>
        <v>3181473312337.9028</v>
      </c>
      <c r="T87" s="12">
        <f t="shared" si="12"/>
        <v>0</v>
      </c>
      <c r="U87" s="12">
        <f t="shared" si="13"/>
        <v>0</v>
      </c>
      <c r="V87" s="12">
        <f t="shared" si="14"/>
        <v>0</v>
      </c>
      <c r="W87" s="12">
        <f t="shared" si="15"/>
        <v>2281199195128.6792</v>
      </c>
    </row>
    <row r="88" spans="1:23" x14ac:dyDescent="0.3">
      <c r="A88" s="2">
        <v>19784</v>
      </c>
      <c r="B88" s="4">
        <v>375.2</v>
      </c>
      <c r="C88" s="4">
        <f t="shared" si="10"/>
        <v>375200</v>
      </c>
      <c r="D88" s="4"/>
      <c r="E88" s="4"/>
      <c r="F88" s="4"/>
      <c r="G88" s="4"/>
      <c r="H88" s="4"/>
      <c r="I88" s="4">
        <f>I79+((9/12)*(I91-I79))</f>
        <v>269962464740.98749</v>
      </c>
      <c r="J88" s="3">
        <v>26.93</v>
      </c>
      <c r="K88" s="8">
        <f t="shared" si="9"/>
        <v>8.4824730783512816</v>
      </c>
      <c r="L88" s="9">
        <f t="shared" si="16"/>
        <v>0.71951616402182161</v>
      </c>
      <c r="S88" s="12">
        <f t="shared" si="11"/>
        <v>3182623898997.4009</v>
      </c>
      <c r="T88" s="12">
        <f t="shared" si="12"/>
        <v>0</v>
      </c>
      <c r="U88" s="12">
        <f t="shared" si="13"/>
        <v>0</v>
      </c>
      <c r="V88" s="12">
        <f t="shared" si="14"/>
        <v>0</v>
      </c>
      <c r="W88" s="12">
        <f t="shared" si="15"/>
        <v>2289949339330.7837</v>
      </c>
    </row>
    <row r="89" spans="1:23" x14ac:dyDescent="0.3">
      <c r="A89" s="2">
        <v>19815</v>
      </c>
      <c r="B89" s="4">
        <v>375.2</v>
      </c>
      <c r="C89" s="4">
        <f t="shared" si="10"/>
        <v>375200</v>
      </c>
      <c r="D89" s="4"/>
      <c r="E89" s="4"/>
      <c r="F89" s="4"/>
      <c r="G89" s="4"/>
      <c r="H89" s="4"/>
      <c r="I89" s="4">
        <f>I79+((10/12)*(I91-I79))</f>
        <v>270394842863.47833</v>
      </c>
      <c r="J89" s="3">
        <v>26.86</v>
      </c>
      <c r="K89" s="8">
        <f t="shared" si="9"/>
        <v>8.5045793000744609</v>
      </c>
      <c r="L89" s="9">
        <f t="shared" si="16"/>
        <v>0.72066855773848171</v>
      </c>
      <c r="S89" s="12">
        <f t="shared" si="11"/>
        <v>3190918153387.9375</v>
      </c>
      <c r="T89" s="12">
        <f t="shared" si="12"/>
        <v>0</v>
      </c>
      <c r="U89" s="12">
        <f t="shared" si="13"/>
        <v>0</v>
      </c>
      <c r="V89" s="12">
        <f t="shared" si="14"/>
        <v>0</v>
      </c>
      <c r="W89" s="12">
        <f t="shared" si="15"/>
        <v>2299594383463.6245</v>
      </c>
    </row>
    <row r="90" spans="1:23" x14ac:dyDescent="0.3">
      <c r="A90" s="2">
        <v>19845</v>
      </c>
      <c r="B90" s="4">
        <v>375.2</v>
      </c>
      <c r="C90" s="4">
        <f t="shared" si="10"/>
        <v>375200</v>
      </c>
      <c r="D90" s="4"/>
      <c r="E90" s="4"/>
      <c r="F90" s="4"/>
      <c r="G90" s="4"/>
      <c r="H90" s="4"/>
      <c r="I90" s="4">
        <f>I79+((11/12)*(I91-I79))</f>
        <v>270827220985.96915</v>
      </c>
      <c r="J90" s="3">
        <v>26.93</v>
      </c>
      <c r="K90" s="8">
        <f t="shared" si="9"/>
        <v>8.4824730783512816</v>
      </c>
      <c r="L90" s="9">
        <f t="shared" si="16"/>
        <v>0.72182095145514169</v>
      </c>
      <c r="S90" s="12">
        <f t="shared" si="11"/>
        <v>3182623898997.4009</v>
      </c>
      <c r="T90" s="12">
        <f t="shared" si="12"/>
        <v>0</v>
      </c>
      <c r="U90" s="12">
        <f t="shared" si="13"/>
        <v>0</v>
      </c>
      <c r="V90" s="12">
        <f t="shared" si="14"/>
        <v>0</v>
      </c>
      <c r="W90" s="12">
        <f t="shared" si="15"/>
        <v>2297284610898.1768</v>
      </c>
    </row>
    <row r="91" spans="1:23" x14ac:dyDescent="0.3">
      <c r="A91" s="2">
        <v>19876</v>
      </c>
      <c r="B91" s="4">
        <v>376</v>
      </c>
      <c r="C91" s="4">
        <f t="shared" si="10"/>
        <v>376000</v>
      </c>
      <c r="D91" s="4"/>
      <c r="E91" s="4"/>
      <c r="F91" s="4"/>
      <c r="G91" s="4"/>
      <c r="H91" s="4"/>
      <c r="I91" s="4">
        <v>271259599108.45999</v>
      </c>
      <c r="J91" s="3">
        <v>26.94</v>
      </c>
      <c r="K91" s="8">
        <f t="shared" si="9"/>
        <v>8.4793244246473645</v>
      </c>
      <c r="L91" s="9">
        <f t="shared" si="16"/>
        <v>0.72143510401186173</v>
      </c>
      <c r="S91" s="12">
        <f t="shared" si="11"/>
        <v>3188225983667.4092</v>
      </c>
      <c r="T91" s="12">
        <f t="shared" si="12"/>
        <v>0</v>
      </c>
      <c r="U91" s="12">
        <f t="shared" si="13"/>
        <v>0</v>
      </c>
      <c r="V91" s="12">
        <f t="shared" si="14"/>
        <v>0</v>
      </c>
      <c r="W91" s="12">
        <f t="shared" si="15"/>
        <v>2300098144140.4175</v>
      </c>
    </row>
    <row r="92" spans="1:23" x14ac:dyDescent="0.3">
      <c r="A92" s="2">
        <v>19906</v>
      </c>
      <c r="B92" s="4">
        <v>376</v>
      </c>
      <c r="C92" s="4">
        <f t="shared" si="10"/>
        <v>376000</v>
      </c>
      <c r="D92" s="4"/>
      <c r="E92" s="4"/>
      <c r="F92" s="4"/>
      <c r="G92" s="4"/>
      <c r="H92" s="4"/>
      <c r="I92" s="4">
        <f>I91+((1/12)*(I103-I91))</f>
        <v>271519151082.97333</v>
      </c>
      <c r="J92" s="3">
        <v>26.86</v>
      </c>
      <c r="K92" s="8">
        <f t="shared" si="9"/>
        <v>8.5045793000744609</v>
      </c>
      <c r="L92" s="9">
        <f t="shared" si="16"/>
        <v>0.72212540181641838</v>
      </c>
      <c r="S92" s="12">
        <f t="shared" si="11"/>
        <v>3197721816827.9971</v>
      </c>
      <c r="T92" s="12">
        <f t="shared" si="12"/>
        <v>0</v>
      </c>
      <c r="U92" s="12">
        <f t="shared" si="13"/>
        <v>0</v>
      </c>
      <c r="V92" s="12">
        <f t="shared" si="14"/>
        <v>0</v>
      </c>
      <c r="W92" s="12">
        <f t="shared" si="15"/>
        <v>2309156151874.0449</v>
      </c>
    </row>
    <row r="93" spans="1:23" x14ac:dyDescent="0.3">
      <c r="A93" s="2">
        <v>19937</v>
      </c>
      <c r="B93" s="4">
        <v>376</v>
      </c>
      <c r="C93" s="4">
        <f t="shared" si="10"/>
        <v>376000</v>
      </c>
      <c r="D93" s="4"/>
      <c r="E93" s="4"/>
      <c r="F93" s="4"/>
      <c r="G93" s="4"/>
      <c r="H93" s="4"/>
      <c r="I93" s="4">
        <f>I91+((2/12)*(I103-I91))</f>
        <v>271778703057.48666</v>
      </c>
      <c r="J93" s="3">
        <v>26.85</v>
      </c>
      <c r="K93" s="8">
        <f t="shared" si="9"/>
        <v>8.5077467411545609</v>
      </c>
      <c r="L93" s="9">
        <f t="shared" si="16"/>
        <v>0.72281569962097514</v>
      </c>
      <c r="S93" s="12">
        <f t="shared" si="11"/>
        <v>3198912774674.1147</v>
      </c>
      <c r="T93" s="12">
        <f t="shared" si="12"/>
        <v>0</v>
      </c>
      <c r="U93" s="12">
        <f t="shared" si="13"/>
        <v>0</v>
      </c>
      <c r="V93" s="12">
        <f t="shared" si="14"/>
        <v>0</v>
      </c>
      <c r="W93" s="12">
        <f t="shared" si="15"/>
        <v>2312224375252.5454</v>
      </c>
    </row>
    <row r="94" spans="1:23" x14ac:dyDescent="0.3">
      <c r="A94" s="2">
        <v>19968</v>
      </c>
      <c r="B94" s="4">
        <v>380.8</v>
      </c>
      <c r="C94" s="4">
        <f t="shared" si="10"/>
        <v>380800</v>
      </c>
      <c r="D94" s="4"/>
      <c r="E94" s="4"/>
      <c r="F94" s="4"/>
      <c r="G94" s="4"/>
      <c r="H94" s="4"/>
      <c r="I94" s="4">
        <f>I91+((3/12)*(I103-I91))</f>
        <v>272038255032</v>
      </c>
      <c r="J94" s="3">
        <v>26.81</v>
      </c>
      <c r="K94" s="8">
        <f t="shared" si="9"/>
        <v>8.520440134278255</v>
      </c>
      <c r="L94" s="9">
        <f t="shared" si="16"/>
        <v>0.7143861739285714</v>
      </c>
      <c r="S94" s="12">
        <f t="shared" si="11"/>
        <v>3244583603133.1597</v>
      </c>
      <c r="T94" s="12">
        <f t="shared" si="12"/>
        <v>0</v>
      </c>
      <c r="U94" s="12">
        <f t="shared" si="13"/>
        <v>0</v>
      </c>
      <c r="V94" s="12">
        <f t="shared" si="14"/>
        <v>0</v>
      </c>
      <c r="W94" s="12">
        <f t="shared" si="15"/>
        <v>2317885666233.6763</v>
      </c>
    </row>
    <row r="95" spans="1:23" x14ac:dyDescent="0.3">
      <c r="A95" s="2">
        <v>19998</v>
      </c>
      <c r="B95" s="4">
        <v>380.8</v>
      </c>
      <c r="C95" s="4">
        <f t="shared" si="10"/>
        <v>380800</v>
      </c>
      <c r="D95" s="4"/>
      <c r="E95" s="4"/>
      <c r="F95" s="4"/>
      <c r="G95" s="4"/>
      <c r="H95" s="4"/>
      <c r="I95" s="4">
        <f>I91+((4/12)*(I103-I91))</f>
        <v>272297807006.51334</v>
      </c>
      <c r="J95" s="3">
        <v>26.72</v>
      </c>
      <c r="K95" s="8">
        <f t="shared" si="9"/>
        <v>8.5491392215568869</v>
      </c>
      <c r="L95" s="9">
        <f t="shared" si="16"/>
        <v>0.71506777050029757</v>
      </c>
      <c r="S95" s="12">
        <f t="shared" si="11"/>
        <v>3255512215568.8623</v>
      </c>
      <c r="T95" s="12">
        <f t="shared" si="12"/>
        <v>0</v>
      </c>
      <c r="U95" s="12">
        <f t="shared" si="13"/>
        <v>0</v>
      </c>
      <c r="V95" s="12">
        <f t="shared" si="14"/>
        <v>0</v>
      </c>
      <c r="W95" s="12">
        <f t="shared" si="15"/>
        <v>2327911861823.311</v>
      </c>
    </row>
    <row r="96" spans="1:23" x14ac:dyDescent="0.3">
      <c r="A96" s="2">
        <v>20029</v>
      </c>
      <c r="B96" s="4">
        <v>380.8</v>
      </c>
      <c r="C96" s="4">
        <f t="shared" si="10"/>
        <v>380800</v>
      </c>
      <c r="D96" s="4"/>
      <c r="E96" s="4"/>
      <c r="F96" s="4"/>
      <c r="G96" s="4"/>
      <c r="H96" s="4"/>
      <c r="I96" s="4">
        <f>I91+((5/12)*(I103-I91))</f>
        <v>272557358981.02667</v>
      </c>
      <c r="J96" s="3">
        <v>26.78</v>
      </c>
      <c r="K96" s="8">
        <f t="shared" si="9"/>
        <v>8.5299850634802077</v>
      </c>
      <c r="L96" s="9">
        <f t="shared" si="16"/>
        <v>0.71574936707202386</v>
      </c>
      <c r="S96" s="12">
        <f t="shared" si="11"/>
        <v>3248218312173.2632</v>
      </c>
      <c r="T96" s="12">
        <f t="shared" si="12"/>
        <v>0</v>
      </c>
      <c r="U96" s="12">
        <f t="shared" si="13"/>
        <v>0</v>
      </c>
      <c r="V96" s="12">
        <f t="shared" si="14"/>
        <v>0</v>
      </c>
      <c r="W96" s="12">
        <f t="shared" si="15"/>
        <v>2324910201049.7705</v>
      </c>
    </row>
    <row r="97" spans="1:23" x14ac:dyDescent="0.3">
      <c r="A97" s="2">
        <v>20059</v>
      </c>
      <c r="B97" s="4">
        <v>389.4</v>
      </c>
      <c r="C97" s="4">
        <f t="shared" si="10"/>
        <v>389400</v>
      </c>
      <c r="D97" s="4"/>
      <c r="E97" s="4"/>
      <c r="F97" s="4"/>
      <c r="G97" s="4"/>
      <c r="H97" s="4"/>
      <c r="I97" s="4">
        <f>I91+((6/12)*(I103-I91))</f>
        <v>272816910955.53998</v>
      </c>
      <c r="J97" s="3">
        <v>26.77</v>
      </c>
      <c r="K97" s="8">
        <f t="shared" si="9"/>
        <v>8.5331714605902125</v>
      </c>
      <c r="L97" s="9">
        <f t="shared" si="16"/>
        <v>0.7006083999885464</v>
      </c>
      <c r="S97" s="12">
        <f t="shared" si="11"/>
        <v>3322816966753.8286</v>
      </c>
      <c r="T97" s="12">
        <f t="shared" si="12"/>
        <v>0</v>
      </c>
      <c r="U97" s="12">
        <f t="shared" si="13"/>
        <v>0</v>
      </c>
      <c r="V97" s="12">
        <f t="shared" si="14"/>
        <v>0</v>
      </c>
      <c r="W97" s="12">
        <f t="shared" si="15"/>
        <v>2327993478532.1948</v>
      </c>
    </row>
    <row r="98" spans="1:23" x14ac:dyDescent="0.3">
      <c r="A98" s="2">
        <v>20090</v>
      </c>
      <c r="B98" s="4">
        <v>389.4</v>
      </c>
      <c r="C98" s="4">
        <f t="shared" si="10"/>
        <v>389400</v>
      </c>
      <c r="D98" s="4"/>
      <c r="E98" s="4"/>
      <c r="F98" s="4"/>
      <c r="G98" s="4"/>
      <c r="H98" s="4"/>
      <c r="I98" s="4">
        <f>I91+((7/12)*(I103-I91))</f>
        <v>273076462930.05331</v>
      </c>
      <c r="J98" s="3">
        <v>26.77</v>
      </c>
      <c r="K98" s="8">
        <f t="shared" si="9"/>
        <v>8.5331714605902125</v>
      </c>
      <c r="L98" s="9">
        <f t="shared" si="16"/>
        <v>0.70127494332319806</v>
      </c>
      <c r="S98" s="12">
        <f t="shared" si="11"/>
        <v>3322816966753.8286</v>
      </c>
      <c r="T98" s="12">
        <f t="shared" si="12"/>
        <v>0</v>
      </c>
      <c r="U98" s="12">
        <f t="shared" si="13"/>
        <v>0</v>
      </c>
      <c r="V98" s="12">
        <f t="shared" si="14"/>
        <v>0</v>
      </c>
      <c r="W98" s="12">
        <f t="shared" si="15"/>
        <v>2330208280033.6519</v>
      </c>
    </row>
    <row r="99" spans="1:23" x14ac:dyDescent="0.3">
      <c r="A99" s="2">
        <v>20121</v>
      </c>
      <c r="B99" s="4">
        <v>389.4</v>
      </c>
      <c r="C99" s="4">
        <f t="shared" si="10"/>
        <v>389400</v>
      </c>
      <c r="D99" s="4"/>
      <c r="E99" s="4"/>
      <c r="F99" s="4"/>
      <c r="G99" s="4"/>
      <c r="H99" s="4"/>
      <c r="I99" s="4">
        <f>I91+((8/12)*(I103-I91))</f>
        <v>273336014904.56665</v>
      </c>
      <c r="J99" s="3">
        <v>26.82</v>
      </c>
      <c r="K99" s="8">
        <f t="shared" si="9"/>
        <v>8.5172632363907521</v>
      </c>
      <c r="L99" s="9">
        <f t="shared" si="16"/>
        <v>0.70194148665784961</v>
      </c>
      <c r="S99" s="12">
        <f t="shared" si="11"/>
        <v>3316622304250.5591</v>
      </c>
      <c r="T99" s="12">
        <f t="shared" si="12"/>
        <v>0</v>
      </c>
      <c r="U99" s="12">
        <f t="shared" si="13"/>
        <v>0</v>
      </c>
      <c r="V99" s="12">
        <f t="shared" si="14"/>
        <v>0</v>
      </c>
      <c r="W99" s="12">
        <f t="shared" si="15"/>
        <v>2328074790928.2202</v>
      </c>
    </row>
    <row r="100" spans="1:23" x14ac:dyDescent="0.3">
      <c r="A100" s="2">
        <v>20149</v>
      </c>
      <c r="B100" s="4">
        <v>402.6</v>
      </c>
      <c r="C100" s="4">
        <f t="shared" si="10"/>
        <v>402600</v>
      </c>
      <c r="D100" s="4"/>
      <c r="E100" s="4"/>
      <c r="F100" s="4"/>
      <c r="G100" s="4"/>
      <c r="H100" s="4"/>
      <c r="I100" s="4">
        <f>I91+((9/12)*(I103-I91))</f>
        <v>273595566879.07999</v>
      </c>
      <c r="J100" s="3">
        <v>26.79</v>
      </c>
      <c r="K100" s="8">
        <f t="shared" si="9"/>
        <v>8.5268010451661063</v>
      </c>
      <c r="L100" s="9">
        <f t="shared" si="16"/>
        <v>0.67957170114028809</v>
      </c>
      <c r="S100" s="12">
        <f t="shared" si="11"/>
        <v>3432890100783.8745</v>
      </c>
      <c r="T100" s="12">
        <f t="shared" si="12"/>
        <v>0</v>
      </c>
      <c r="U100" s="12">
        <f t="shared" si="13"/>
        <v>0</v>
      </c>
      <c r="V100" s="12">
        <f t="shared" si="14"/>
        <v>0</v>
      </c>
      <c r="W100" s="12">
        <f t="shared" si="15"/>
        <v>2332894965617.3525</v>
      </c>
    </row>
    <row r="101" spans="1:23" x14ac:dyDescent="0.3">
      <c r="A101" s="2">
        <v>20180</v>
      </c>
      <c r="B101" s="4">
        <v>402.6</v>
      </c>
      <c r="C101" s="4">
        <f t="shared" si="10"/>
        <v>402600</v>
      </c>
      <c r="D101" s="4"/>
      <c r="E101" s="4"/>
      <c r="F101" s="4"/>
      <c r="G101" s="4"/>
      <c r="H101" s="4"/>
      <c r="I101" s="4">
        <f>I91+((10/12)*(I103-I91))</f>
        <v>273855118853.59332</v>
      </c>
      <c r="J101" s="3">
        <v>26.79</v>
      </c>
      <c r="K101" s="8">
        <f t="shared" si="9"/>
        <v>8.5268010451661063</v>
      </c>
      <c r="L101" s="9">
        <f t="shared" si="16"/>
        <v>0.68021639059511507</v>
      </c>
      <c r="S101" s="12">
        <f t="shared" si="11"/>
        <v>3432890100783.8745</v>
      </c>
      <c r="T101" s="12">
        <f t="shared" si="12"/>
        <v>0</v>
      </c>
      <c r="U101" s="12">
        <f t="shared" si="13"/>
        <v>0</v>
      </c>
      <c r="V101" s="12">
        <f t="shared" si="14"/>
        <v>0</v>
      </c>
      <c r="W101" s="12">
        <f t="shared" si="15"/>
        <v>2335108113664.9077</v>
      </c>
    </row>
    <row r="102" spans="1:23" x14ac:dyDescent="0.3">
      <c r="A102" s="2">
        <v>20210</v>
      </c>
      <c r="B102" s="4">
        <v>402.6</v>
      </c>
      <c r="C102" s="4">
        <f t="shared" si="10"/>
        <v>402600</v>
      </c>
      <c r="D102" s="4"/>
      <c r="E102" s="4"/>
      <c r="F102" s="4"/>
      <c r="G102" s="4"/>
      <c r="H102" s="4"/>
      <c r="I102" s="4">
        <f>I91+((11/12)*(I103-I91))</f>
        <v>274114670828.10666</v>
      </c>
      <c r="J102" s="3">
        <v>26.77</v>
      </c>
      <c r="K102" s="8">
        <f t="shared" si="9"/>
        <v>8.5331714605902125</v>
      </c>
      <c r="L102" s="9">
        <f t="shared" si="16"/>
        <v>0.68086108004994206</v>
      </c>
      <c r="S102" s="12">
        <f t="shared" si="11"/>
        <v>3435454830033.6196</v>
      </c>
      <c r="T102" s="12">
        <f t="shared" si="12"/>
        <v>0</v>
      </c>
      <c r="U102" s="12">
        <f t="shared" si="13"/>
        <v>0</v>
      </c>
      <c r="V102" s="12">
        <f t="shared" si="14"/>
        <v>0</v>
      </c>
      <c r="W102" s="12">
        <f t="shared" si="15"/>
        <v>2339067486039.48</v>
      </c>
    </row>
    <row r="103" spans="1:23" x14ac:dyDescent="0.3">
      <c r="A103" s="2">
        <v>20241</v>
      </c>
      <c r="B103" s="4">
        <v>410.9</v>
      </c>
      <c r="C103" s="4">
        <f t="shared" si="10"/>
        <v>410900</v>
      </c>
      <c r="D103" s="4"/>
      <c r="E103" s="4"/>
      <c r="F103" s="4"/>
      <c r="G103" s="4"/>
      <c r="H103" s="4"/>
      <c r="I103" s="4">
        <v>274374222802.62</v>
      </c>
      <c r="J103" s="3">
        <v>26.71</v>
      </c>
      <c r="K103" s="8">
        <f t="shared" si="9"/>
        <v>8.5523399475851729</v>
      </c>
      <c r="L103" s="9">
        <f t="shared" si="16"/>
        <v>0.66773965150309078</v>
      </c>
      <c r="S103" s="12">
        <f t="shared" si="11"/>
        <v>3514156484462.7476</v>
      </c>
      <c r="T103" s="12">
        <f t="shared" si="12"/>
        <v>0</v>
      </c>
      <c r="U103" s="12">
        <f t="shared" si="13"/>
        <v>0</v>
      </c>
      <c r="V103" s="12">
        <f t="shared" si="14"/>
        <v>0</v>
      </c>
      <c r="W103" s="12">
        <f t="shared" si="15"/>
        <v>2346541626262.4814</v>
      </c>
    </row>
    <row r="104" spans="1:23" x14ac:dyDescent="0.3">
      <c r="A104" s="2">
        <v>20271</v>
      </c>
      <c r="B104" s="4">
        <v>410.9</v>
      </c>
      <c r="C104" s="4">
        <f t="shared" si="10"/>
        <v>410900</v>
      </c>
      <c r="D104" s="4"/>
      <c r="E104" s="4"/>
      <c r="F104" s="4"/>
      <c r="G104" s="4"/>
      <c r="H104" s="4"/>
      <c r="I104" s="4">
        <f>I103+((1/12)*(I115-I103))</f>
        <v>274238938706.51166</v>
      </c>
      <c r="J104" s="3">
        <v>26.76</v>
      </c>
      <c r="K104" s="8">
        <f t="shared" si="9"/>
        <v>8.5363602391629296</v>
      </c>
      <c r="L104" s="9">
        <f t="shared" si="16"/>
        <v>0.66741041301171</v>
      </c>
      <c r="S104" s="12">
        <f t="shared" si="11"/>
        <v>3507590422272.0479</v>
      </c>
      <c r="T104" s="12">
        <f t="shared" si="12"/>
        <v>0</v>
      </c>
      <c r="U104" s="12">
        <f t="shared" si="13"/>
        <v>0</v>
      </c>
      <c r="V104" s="12">
        <f t="shared" si="14"/>
        <v>0</v>
      </c>
      <c r="W104" s="12">
        <f t="shared" si="15"/>
        <v>2341002372404.5059</v>
      </c>
    </row>
    <row r="105" spans="1:23" x14ac:dyDescent="0.3">
      <c r="A105" s="2">
        <v>20302</v>
      </c>
      <c r="B105" s="4">
        <v>410.9</v>
      </c>
      <c r="C105" s="4">
        <f t="shared" si="10"/>
        <v>410900</v>
      </c>
      <c r="D105" s="4"/>
      <c r="E105" s="4"/>
      <c r="F105" s="4"/>
      <c r="G105" s="4"/>
      <c r="H105" s="4"/>
      <c r="I105" s="4">
        <f>I103+((2/12)*(I115-I103))</f>
        <v>274103654610.40332</v>
      </c>
      <c r="J105" s="3">
        <v>26.72</v>
      </c>
      <c r="K105" s="8">
        <f t="shared" si="9"/>
        <v>8.5491392215568869</v>
      </c>
      <c r="L105" s="9">
        <f t="shared" si="16"/>
        <v>0.66708117452032933</v>
      </c>
      <c r="S105" s="12">
        <f t="shared" si="11"/>
        <v>3512841306137.7246</v>
      </c>
      <c r="T105" s="12">
        <f t="shared" si="12"/>
        <v>0</v>
      </c>
      <c r="U105" s="12">
        <f t="shared" si="13"/>
        <v>0</v>
      </c>
      <c r="V105" s="12">
        <f t="shared" si="14"/>
        <v>0</v>
      </c>
      <c r="W105" s="12">
        <f t="shared" si="15"/>
        <v>2343350304401.8813</v>
      </c>
    </row>
    <row r="106" spans="1:23" x14ac:dyDescent="0.3">
      <c r="A106" s="2">
        <v>20333</v>
      </c>
      <c r="B106" s="4">
        <v>419.4</v>
      </c>
      <c r="C106" s="4">
        <f t="shared" si="10"/>
        <v>419400</v>
      </c>
      <c r="D106" s="4"/>
      <c r="E106" s="4"/>
      <c r="F106" s="4"/>
      <c r="G106" s="4"/>
      <c r="H106" s="4"/>
      <c r="I106" s="4">
        <f>I103+((3/12)*(I115-I103))</f>
        <v>273968370514.29498</v>
      </c>
      <c r="J106" s="3">
        <v>26.85</v>
      </c>
      <c r="K106" s="8">
        <f t="shared" si="9"/>
        <v>8.5077467411545609</v>
      </c>
      <c r="L106" s="9">
        <f t="shared" si="16"/>
        <v>0.65323884242798036</v>
      </c>
      <c r="S106" s="12">
        <f t="shared" si="11"/>
        <v>3568148983240.2231</v>
      </c>
      <c r="T106" s="12">
        <f t="shared" si="12"/>
        <v>0</v>
      </c>
      <c r="U106" s="12">
        <f t="shared" si="13"/>
        <v>0</v>
      </c>
      <c r="V106" s="12">
        <f t="shared" si="14"/>
        <v>0</v>
      </c>
      <c r="W106" s="12">
        <f t="shared" si="15"/>
        <v>2330853511422.4185</v>
      </c>
    </row>
    <row r="107" spans="1:23" x14ac:dyDescent="0.3">
      <c r="A107" s="2">
        <v>20363</v>
      </c>
      <c r="B107" s="4">
        <v>419.4</v>
      </c>
      <c r="C107" s="4">
        <f t="shared" si="10"/>
        <v>419400</v>
      </c>
      <c r="D107" s="4"/>
      <c r="E107" s="4"/>
      <c r="F107" s="4"/>
      <c r="G107" s="4"/>
      <c r="H107" s="4"/>
      <c r="I107" s="4">
        <f>I103+((4/12)*(I115-I103))</f>
        <v>273833086418.18668</v>
      </c>
      <c r="J107" s="3">
        <v>26.82</v>
      </c>
      <c r="K107" s="8">
        <f t="shared" si="9"/>
        <v>8.5172632363907521</v>
      </c>
      <c r="L107" s="9">
        <f t="shared" si="16"/>
        <v>0.65291627662896201</v>
      </c>
      <c r="S107" s="12">
        <f t="shared" si="11"/>
        <v>3572140201342.2812</v>
      </c>
      <c r="T107" s="12">
        <f t="shared" si="12"/>
        <v>0</v>
      </c>
      <c r="U107" s="12">
        <f t="shared" si="13"/>
        <v>0</v>
      </c>
      <c r="V107" s="12">
        <f t="shared" si="14"/>
        <v>0</v>
      </c>
      <c r="W107" s="12">
        <f t="shared" si="15"/>
        <v>2332308479857.0332</v>
      </c>
    </row>
    <row r="108" spans="1:23" x14ac:dyDescent="0.3">
      <c r="A108" s="2">
        <v>20394</v>
      </c>
      <c r="B108" s="4">
        <v>419.4</v>
      </c>
      <c r="C108" s="4">
        <f t="shared" si="10"/>
        <v>419400</v>
      </c>
      <c r="D108" s="4"/>
      <c r="E108" s="4"/>
      <c r="F108" s="4"/>
      <c r="G108" s="4"/>
      <c r="H108" s="4"/>
      <c r="I108" s="4">
        <f>I103+((5/12)*(I115-I103))</f>
        <v>273697802322.07834</v>
      </c>
      <c r="J108" s="3">
        <v>26.88</v>
      </c>
      <c r="K108" s="8">
        <f t="shared" si="9"/>
        <v>8.4982514880952387</v>
      </c>
      <c r="L108" s="9">
        <f t="shared" si="16"/>
        <v>0.65259371082994355</v>
      </c>
      <c r="S108" s="12">
        <f t="shared" si="11"/>
        <v>3564166674107.1431</v>
      </c>
      <c r="T108" s="12">
        <f t="shared" si="12"/>
        <v>0</v>
      </c>
      <c r="U108" s="12">
        <f t="shared" si="13"/>
        <v>0</v>
      </c>
      <c r="V108" s="12">
        <f t="shared" si="14"/>
        <v>0</v>
      </c>
      <c r="W108" s="12">
        <f t="shared" si="15"/>
        <v>2325952755871.9985</v>
      </c>
    </row>
    <row r="109" spans="1:23" x14ac:dyDescent="0.3">
      <c r="A109" s="2">
        <v>20424</v>
      </c>
      <c r="B109" s="4">
        <v>426</v>
      </c>
      <c r="C109" s="4">
        <f t="shared" si="10"/>
        <v>426000</v>
      </c>
      <c r="D109" s="4"/>
      <c r="E109" s="4"/>
      <c r="F109" s="4"/>
      <c r="G109" s="4"/>
      <c r="H109" s="4"/>
      <c r="I109" s="4">
        <f>I103+((6/12)*(I115-I103))</f>
        <v>273562518225.97</v>
      </c>
      <c r="J109" s="3">
        <v>26.87</v>
      </c>
      <c r="K109" s="8">
        <f t="shared" si="9"/>
        <v>8.5014142165984357</v>
      </c>
      <c r="L109" s="9">
        <f t="shared" si="16"/>
        <v>0.64216553574171364</v>
      </c>
      <c r="S109" s="12">
        <f t="shared" si="11"/>
        <v>3621602456270.9336</v>
      </c>
      <c r="T109" s="12">
        <f t="shared" si="12"/>
        <v>0</v>
      </c>
      <c r="U109" s="12">
        <f t="shared" si="13"/>
        <v>0</v>
      </c>
      <c r="V109" s="12">
        <f t="shared" si="14"/>
        <v>0</v>
      </c>
      <c r="W109" s="12">
        <f t="shared" si="15"/>
        <v>2325668281574.73</v>
      </c>
    </row>
    <row r="110" spans="1:23" x14ac:dyDescent="0.3">
      <c r="A110" s="2">
        <v>20455</v>
      </c>
      <c r="B110" s="4">
        <v>426</v>
      </c>
      <c r="C110" s="4">
        <f t="shared" si="10"/>
        <v>426000</v>
      </c>
      <c r="D110" s="4"/>
      <c r="E110" s="4"/>
      <c r="F110" s="4"/>
      <c r="G110" s="4"/>
      <c r="H110" s="4"/>
      <c r="I110" s="4">
        <f>I103+((7/12)*(I115-I103))</f>
        <v>273427234129.86166</v>
      </c>
      <c r="J110" s="3">
        <v>26.83</v>
      </c>
      <c r="K110" s="8">
        <f t="shared" si="9"/>
        <v>8.514088706671636</v>
      </c>
      <c r="L110" s="9">
        <f t="shared" si="16"/>
        <v>0.64184796744098982</v>
      </c>
      <c r="S110" s="12">
        <f t="shared" si="11"/>
        <v>3627001789042.1172</v>
      </c>
      <c r="T110" s="12">
        <f t="shared" si="12"/>
        <v>0</v>
      </c>
      <c r="U110" s="12">
        <f t="shared" si="13"/>
        <v>0</v>
      </c>
      <c r="V110" s="12">
        <f t="shared" si="14"/>
        <v>0</v>
      </c>
      <c r="W110" s="12">
        <f t="shared" si="15"/>
        <v>2327983726201.5166</v>
      </c>
    </row>
    <row r="111" spans="1:23" x14ac:dyDescent="0.3">
      <c r="A111" s="2">
        <v>20486</v>
      </c>
      <c r="B111" s="4">
        <v>426</v>
      </c>
      <c r="C111" s="4">
        <f t="shared" si="10"/>
        <v>426000</v>
      </c>
      <c r="D111" s="4"/>
      <c r="E111" s="4"/>
      <c r="F111" s="4"/>
      <c r="G111" s="4"/>
      <c r="H111" s="4"/>
      <c r="I111" s="4">
        <f>I103+((8/12)*(I115-I103))</f>
        <v>273291950033.75333</v>
      </c>
      <c r="J111" s="3">
        <v>26.86</v>
      </c>
      <c r="K111" s="8">
        <f t="shared" si="9"/>
        <v>8.5045793000744609</v>
      </c>
      <c r="L111" s="9">
        <f t="shared" si="16"/>
        <v>0.64153039914026599</v>
      </c>
      <c r="S111" s="12">
        <f t="shared" si="11"/>
        <v>3622950781831.7202</v>
      </c>
      <c r="T111" s="12">
        <f t="shared" si="12"/>
        <v>0</v>
      </c>
      <c r="U111" s="12">
        <f t="shared" si="13"/>
        <v>0</v>
      </c>
      <c r="V111" s="12">
        <f t="shared" si="14"/>
        <v>0</v>
      </c>
      <c r="W111" s="12">
        <f t="shared" si="15"/>
        <v>2324233061134.0425</v>
      </c>
    </row>
    <row r="112" spans="1:23" x14ac:dyDescent="0.3">
      <c r="A112" s="2">
        <v>20515</v>
      </c>
      <c r="B112" s="4">
        <v>428.3</v>
      </c>
      <c r="C112" s="4">
        <f t="shared" si="10"/>
        <v>428300</v>
      </c>
      <c r="D112" s="4"/>
      <c r="E112" s="4"/>
      <c r="F112" s="4"/>
      <c r="G112" s="4"/>
      <c r="H112" s="4"/>
      <c r="I112" s="4">
        <f>I103+((9/12)*(I115-I103))</f>
        <v>273156665937.64502</v>
      </c>
      <c r="J112" s="3">
        <v>26.89</v>
      </c>
      <c r="K112" s="8">
        <f t="shared" si="9"/>
        <v>8.4950911119375228</v>
      </c>
      <c r="L112" s="9">
        <f t="shared" si="16"/>
        <v>0.63776947452170207</v>
      </c>
      <c r="S112" s="12">
        <f t="shared" si="11"/>
        <v>3638447523242.8408</v>
      </c>
      <c r="T112" s="12">
        <f t="shared" si="12"/>
        <v>0</v>
      </c>
      <c r="U112" s="12">
        <f t="shared" si="13"/>
        <v>0</v>
      </c>
      <c r="V112" s="12">
        <f t="shared" si="14"/>
        <v>0</v>
      </c>
      <c r="W112" s="12">
        <f t="shared" si="15"/>
        <v>2320490764973.3755</v>
      </c>
    </row>
    <row r="113" spans="1:23" x14ac:dyDescent="0.3">
      <c r="A113" s="2">
        <v>20546</v>
      </c>
      <c r="B113" s="4">
        <v>428.3</v>
      </c>
      <c r="C113" s="4">
        <f t="shared" si="10"/>
        <v>428300</v>
      </c>
      <c r="D113" s="4"/>
      <c r="E113" s="4"/>
      <c r="F113" s="4"/>
      <c r="G113" s="4"/>
      <c r="H113" s="4"/>
      <c r="I113" s="4">
        <f>I103+((10/12)*(I115-I103))</f>
        <v>273021381841.53668</v>
      </c>
      <c r="J113" s="3">
        <v>26.93</v>
      </c>
      <c r="K113" s="8">
        <f t="shared" si="9"/>
        <v>8.4824730783512816</v>
      </c>
      <c r="L113" s="9">
        <f t="shared" si="16"/>
        <v>0.63745361158425562</v>
      </c>
      <c r="S113" s="12">
        <f t="shared" si="11"/>
        <v>3633043219457.854</v>
      </c>
      <c r="T113" s="12">
        <f t="shared" si="12"/>
        <v>0</v>
      </c>
      <c r="U113" s="12">
        <f t="shared" si="13"/>
        <v>0</v>
      </c>
      <c r="V113" s="12">
        <f t="shared" si="14"/>
        <v>0</v>
      </c>
      <c r="W113" s="12">
        <f t="shared" si="15"/>
        <v>2315896521285.1006</v>
      </c>
    </row>
    <row r="114" spans="1:23" x14ac:dyDescent="0.3">
      <c r="A114" s="2">
        <v>20576</v>
      </c>
      <c r="B114" s="4">
        <v>428.3</v>
      </c>
      <c r="C114" s="4">
        <f t="shared" si="10"/>
        <v>428300</v>
      </c>
      <c r="D114" s="4"/>
      <c r="E114" s="4"/>
      <c r="F114" s="4"/>
      <c r="G114" s="4"/>
      <c r="H114" s="4"/>
      <c r="I114" s="4">
        <f>I103+((11/12)*(I115-I103))</f>
        <v>272886097745.42834</v>
      </c>
      <c r="J114" s="3">
        <v>27.03</v>
      </c>
      <c r="K114" s="8">
        <f t="shared" si="9"/>
        <v>8.4510913799482044</v>
      </c>
      <c r="L114" s="9">
        <f t="shared" si="16"/>
        <v>0.63713774864680917</v>
      </c>
      <c r="S114" s="12">
        <f t="shared" si="11"/>
        <v>3619602438031.8159</v>
      </c>
      <c r="T114" s="12">
        <f t="shared" si="12"/>
        <v>0</v>
      </c>
      <c r="U114" s="12">
        <f t="shared" si="13"/>
        <v>0</v>
      </c>
      <c r="V114" s="12">
        <f t="shared" si="14"/>
        <v>0</v>
      </c>
      <c r="W114" s="12">
        <f t="shared" si="15"/>
        <v>2306185348364.0928</v>
      </c>
    </row>
    <row r="115" spans="1:23" x14ac:dyDescent="0.3">
      <c r="A115" s="2">
        <v>20607</v>
      </c>
      <c r="B115" s="4">
        <v>434.2</v>
      </c>
      <c r="C115" s="4">
        <f t="shared" si="10"/>
        <v>434200</v>
      </c>
      <c r="D115" s="4"/>
      <c r="E115" s="4"/>
      <c r="F115" s="4"/>
      <c r="G115" s="4"/>
      <c r="H115" s="4"/>
      <c r="I115" s="4">
        <v>272750813649.32001</v>
      </c>
      <c r="J115" s="3">
        <v>27.15</v>
      </c>
      <c r="K115" s="8">
        <f t="shared" si="9"/>
        <v>8.4137384898710863</v>
      </c>
      <c r="L115" s="9">
        <f t="shared" si="16"/>
        <v>0.62816861734067253</v>
      </c>
      <c r="S115" s="12">
        <f t="shared" si="11"/>
        <v>3653245252302.0254</v>
      </c>
      <c r="T115" s="12">
        <f t="shared" si="12"/>
        <v>0</v>
      </c>
      <c r="U115" s="12">
        <f t="shared" si="13"/>
        <v>0</v>
      </c>
      <c r="V115" s="12">
        <f t="shared" si="14"/>
        <v>0</v>
      </c>
      <c r="W115" s="12">
        <f t="shared" si="15"/>
        <v>2294854018944.9399</v>
      </c>
    </row>
    <row r="116" spans="1:23" x14ac:dyDescent="0.3">
      <c r="A116" s="2">
        <v>20637</v>
      </c>
      <c r="B116" s="4">
        <v>434.2</v>
      </c>
      <c r="C116" s="4">
        <f t="shared" si="10"/>
        <v>434200</v>
      </c>
      <c r="D116" s="4"/>
      <c r="E116" s="4"/>
      <c r="F116" s="4"/>
      <c r="G116" s="4"/>
      <c r="H116" s="4"/>
      <c r="I116" s="4">
        <f>I115+((1/12)*(I127-I115))</f>
        <v>272565510169.91251</v>
      </c>
      <c r="J116" s="3">
        <v>27.29</v>
      </c>
      <c r="K116" s="8">
        <f t="shared" si="9"/>
        <v>8.3705753023085379</v>
      </c>
      <c r="L116" s="9">
        <f t="shared" si="16"/>
        <v>0.62774184746640371</v>
      </c>
      <c r="S116" s="12">
        <f t="shared" si="11"/>
        <v>3634503796262.3672</v>
      </c>
      <c r="T116" s="12">
        <f t="shared" si="12"/>
        <v>0</v>
      </c>
      <c r="U116" s="12">
        <f t="shared" si="13"/>
        <v>0</v>
      </c>
      <c r="V116" s="12">
        <f t="shared" si="14"/>
        <v>0</v>
      </c>
      <c r="W116" s="12">
        <f t="shared" si="15"/>
        <v>2281530127689.396</v>
      </c>
    </row>
    <row r="117" spans="1:23" x14ac:dyDescent="0.3">
      <c r="A117" s="2">
        <v>20668</v>
      </c>
      <c r="B117" s="4">
        <v>434.2</v>
      </c>
      <c r="C117" s="4">
        <f t="shared" si="10"/>
        <v>434200</v>
      </c>
      <c r="D117" s="4"/>
      <c r="E117" s="4"/>
      <c r="F117" s="4"/>
      <c r="G117" s="4"/>
      <c r="H117" s="4"/>
      <c r="I117" s="4">
        <f>I115+((2/12)*(I127-I115))</f>
        <v>272380206690.505</v>
      </c>
      <c r="J117" s="3">
        <v>27.31</v>
      </c>
      <c r="K117" s="8">
        <f t="shared" si="9"/>
        <v>8.3644452581471995</v>
      </c>
      <c r="L117" s="9">
        <f t="shared" si="16"/>
        <v>0.62731507759213501</v>
      </c>
      <c r="S117" s="12">
        <f t="shared" si="11"/>
        <v>3631842131087.5142</v>
      </c>
      <c r="T117" s="12">
        <f t="shared" si="12"/>
        <v>0</v>
      </c>
      <c r="U117" s="12">
        <f t="shared" si="13"/>
        <v>0</v>
      </c>
      <c r="V117" s="12">
        <f t="shared" si="14"/>
        <v>0</v>
      </c>
      <c r="W117" s="12">
        <f t="shared" si="15"/>
        <v>2278309328265.5488</v>
      </c>
    </row>
    <row r="118" spans="1:23" x14ac:dyDescent="0.3">
      <c r="A118" s="2">
        <v>20699</v>
      </c>
      <c r="B118" s="4">
        <v>439.2</v>
      </c>
      <c r="C118" s="4">
        <f t="shared" si="10"/>
        <v>439200</v>
      </c>
      <c r="D118" s="4"/>
      <c r="E118" s="4"/>
      <c r="F118" s="4"/>
      <c r="G118" s="4"/>
      <c r="H118" s="4"/>
      <c r="I118" s="4">
        <f>I115+((3/12)*(I127-I115))</f>
        <v>272194903211.0975</v>
      </c>
      <c r="J118" s="3">
        <v>27.35</v>
      </c>
      <c r="K118" s="8">
        <f t="shared" si="9"/>
        <v>8.3522120658135268</v>
      </c>
      <c r="L118" s="9">
        <f t="shared" si="16"/>
        <v>0.61975160111816374</v>
      </c>
      <c r="S118" s="12">
        <f t="shared" si="11"/>
        <v>3668291539305.3008</v>
      </c>
      <c r="T118" s="12">
        <f t="shared" si="12"/>
        <v>0</v>
      </c>
      <c r="U118" s="12">
        <f t="shared" si="13"/>
        <v>0</v>
      </c>
      <c r="V118" s="12">
        <f t="shared" si="14"/>
        <v>0</v>
      </c>
      <c r="W118" s="12">
        <f t="shared" si="15"/>
        <v>2273429554852.6738</v>
      </c>
    </row>
    <row r="119" spans="1:23" x14ac:dyDescent="0.3">
      <c r="A119" s="2">
        <v>20729</v>
      </c>
      <c r="B119" s="4">
        <v>439.2</v>
      </c>
      <c r="C119" s="4">
        <f t="shared" si="10"/>
        <v>439200</v>
      </c>
      <c r="D119" s="4"/>
      <c r="E119" s="4"/>
      <c r="F119" s="4"/>
      <c r="G119" s="4"/>
      <c r="H119" s="4"/>
      <c r="I119" s="4">
        <f>I115+((4/12)*(I127-I115))</f>
        <v>272009599731.69</v>
      </c>
      <c r="J119" s="3">
        <v>27.51</v>
      </c>
      <c r="K119" s="8">
        <f t="shared" si="9"/>
        <v>8.3036350418029805</v>
      </c>
      <c r="L119" s="9">
        <f t="shared" si="16"/>
        <v>0.61932968973517755</v>
      </c>
      <c r="S119" s="12">
        <f t="shared" si="11"/>
        <v>3646956510359.8687</v>
      </c>
      <c r="T119" s="12">
        <f t="shared" si="12"/>
        <v>0</v>
      </c>
      <c r="U119" s="12">
        <f t="shared" si="13"/>
        <v>0</v>
      </c>
      <c r="V119" s="12">
        <f t="shared" si="14"/>
        <v>0</v>
      </c>
      <c r="W119" s="12">
        <f t="shared" si="15"/>
        <v>2258668444038.8638</v>
      </c>
    </row>
    <row r="120" spans="1:23" x14ac:dyDescent="0.3">
      <c r="A120" s="2">
        <v>20760</v>
      </c>
      <c r="B120" s="4">
        <v>439.2</v>
      </c>
      <c r="C120" s="4">
        <f t="shared" si="10"/>
        <v>439200</v>
      </c>
      <c r="D120" s="4"/>
      <c r="E120" s="4"/>
      <c r="F120" s="4"/>
      <c r="G120" s="4"/>
      <c r="H120" s="4"/>
      <c r="I120" s="4">
        <f>I115+((5/12)*(I127-I115))</f>
        <v>271824296252.2825</v>
      </c>
      <c r="J120" s="3">
        <v>27.51</v>
      </c>
      <c r="K120" s="8">
        <f t="shared" si="9"/>
        <v>8.3036350418029805</v>
      </c>
      <c r="L120" s="9">
        <f t="shared" si="16"/>
        <v>0.61890777835219146</v>
      </c>
      <c r="S120" s="12">
        <f t="shared" si="11"/>
        <v>3646956510359.8687</v>
      </c>
      <c r="T120" s="12">
        <f t="shared" si="12"/>
        <v>0</v>
      </c>
      <c r="U120" s="12">
        <f t="shared" si="13"/>
        <v>0</v>
      </c>
      <c r="V120" s="12">
        <f t="shared" si="14"/>
        <v>0</v>
      </c>
      <c r="W120" s="12">
        <f t="shared" si="15"/>
        <v>2257129751573.8877</v>
      </c>
    </row>
    <row r="121" spans="1:23" x14ac:dyDescent="0.3">
      <c r="A121" s="2">
        <v>20790</v>
      </c>
      <c r="B121" s="4">
        <v>448.1</v>
      </c>
      <c r="C121" s="4">
        <f t="shared" si="10"/>
        <v>448100</v>
      </c>
      <c r="D121" s="4"/>
      <c r="E121" s="4"/>
      <c r="F121" s="4"/>
      <c r="G121" s="4"/>
      <c r="H121" s="4"/>
      <c r="I121" s="4">
        <f>I115+((6/12)*(I127-I115))</f>
        <v>271638992772.875</v>
      </c>
      <c r="J121" s="3">
        <v>27.63</v>
      </c>
      <c r="K121" s="8">
        <f t="shared" si="9"/>
        <v>8.2675714802750626</v>
      </c>
      <c r="L121" s="9">
        <f t="shared" si="16"/>
        <v>0.60620172455450794</v>
      </c>
      <c r="S121" s="12">
        <f t="shared" si="11"/>
        <v>3704698780311.2559</v>
      </c>
      <c r="T121" s="12">
        <f t="shared" si="12"/>
        <v>0</v>
      </c>
      <c r="U121" s="12">
        <f t="shared" si="13"/>
        <v>0</v>
      </c>
      <c r="V121" s="12">
        <f t="shared" si="14"/>
        <v>0</v>
      </c>
      <c r="W121" s="12">
        <f t="shared" si="15"/>
        <v>2245794789579.665</v>
      </c>
    </row>
    <row r="122" spans="1:23" x14ac:dyDescent="0.3">
      <c r="A122" s="2">
        <v>20821</v>
      </c>
      <c r="B122" s="4">
        <v>448.1</v>
      </c>
      <c r="C122" s="4">
        <f t="shared" si="10"/>
        <v>448100</v>
      </c>
      <c r="D122" s="4"/>
      <c r="E122" s="4"/>
      <c r="F122" s="4"/>
      <c r="G122" s="4"/>
      <c r="H122" s="4"/>
      <c r="I122" s="4">
        <f>I115+((7/12)*(I127-I115))</f>
        <v>271453689293.4675</v>
      </c>
      <c r="J122" s="3">
        <v>27.67</v>
      </c>
      <c r="K122" s="8">
        <f t="shared" si="9"/>
        <v>8.2556198048427891</v>
      </c>
      <c r="L122" s="9">
        <f t="shared" si="16"/>
        <v>0.60578819302269027</v>
      </c>
      <c r="S122" s="12">
        <f t="shared" si="11"/>
        <v>3699343234550.0537</v>
      </c>
      <c r="T122" s="12">
        <f t="shared" si="12"/>
        <v>0</v>
      </c>
      <c r="U122" s="12">
        <f t="shared" si="13"/>
        <v>0</v>
      </c>
      <c r="V122" s="12">
        <f t="shared" si="14"/>
        <v>0</v>
      </c>
      <c r="W122" s="12">
        <f t="shared" si="15"/>
        <v>2241018453428.7915</v>
      </c>
    </row>
    <row r="123" spans="1:23" x14ac:dyDescent="0.3">
      <c r="A123" s="2">
        <v>20852</v>
      </c>
      <c r="B123" s="4">
        <v>448.1</v>
      </c>
      <c r="C123" s="4">
        <f t="shared" si="10"/>
        <v>448100</v>
      </c>
      <c r="D123" s="4"/>
      <c r="E123" s="4"/>
      <c r="F123" s="4"/>
      <c r="G123" s="4"/>
      <c r="H123" s="4"/>
      <c r="I123" s="4">
        <f>I115+((8/12)*(I127-I115))</f>
        <v>271268385814.06</v>
      </c>
      <c r="J123" s="3">
        <v>27.8</v>
      </c>
      <c r="K123" s="8">
        <f t="shared" si="9"/>
        <v>8.2170143884892077</v>
      </c>
      <c r="L123" s="9">
        <f t="shared" si="16"/>
        <v>0.6053746614908726</v>
      </c>
      <c r="S123" s="12">
        <f t="shared" si="11"/>
        <v>3682044147482.0137</v>
      </c>
      <c r="T123" s="12">
        <f t="shared" si="12"/>
        <v>0</v>
      </c>
      <c r="U123" s="12">
        <f t="shared" si="13"/>
        <v>0</v>
      </c>
      <c r="V123" s="12">
        <f t="shared" si="14"/>
        <v>0</v>
      </c>
      <c r="W123" s="12">
        <f t="shared" si="15"/>
        <v>2229016229376.3726</v>
      </c>
    </row>
    <row r="124" spans="1:23" x14ac:dyDescent="0.3">
      <c r="A124" s="2">
        <v>20880</v>
      </c>
      <c r="B124" s="4">
        <v>457.2</v>
      </c>
      <c r="C124" s="4">
        <f t="shared" si="10"/>
        <v>457200</v>
      </c>
      <c r="D124" s="4"/>
      <c r="E124" s="4"/>
      <c r="F124" s="4"/>
      <c r="G124" s="4"/>
      <c r="H124" s="4"/>
      <c r="I124" s="4">
        <f>I115+((9/12)*(I127-I115))</f>
        <v>271083082334.6525</v>
      </c>
      <c r="J124" s="3">
        <v>27.86</v>
      </c>
      <c r="K124" s="8">
        <f t="shared" si="9"/>
        <v>8.1993180186647514</v>
      </c>
      <c r="L124" s="9">
        <f t="shared" si="16"/>
        <v>0.59292012759110346</v>
      </c>
      <c r="S124" s="12">
        <f t="shared" si="11"/>
        <v>3748728198133.5244</v>
      </c>
      <c r="T124" s="12">
        <f t="shared" si="12"/>
        <v>0</v>
      </c>
      <c r="U124" s="12">
        <f t="shared" si="13"/>
        <v>0</v>
      </c>
      <c r="V124" s="12">
        <f t="shared" si="14"/>
        <v>0</v>
      </c>
      <c r="W124" s="12">
        <f t="shared" si="15"/>
        <v>2222696401541.6968</v>
      </c>
    </row>
    <row r="125" spans="1:23" x14ac:dyDescent="0.3">
      <c r="A125" s="2">
        <v>20911</v>
      </c>
      <c r="B125" s="4">
        <v>457.2</v>
      </c>
      <c r="C125" s="4">
        <f t="shared" si="10"/>
        <v>457200</v>
      </c>
      <c r="D125" s="4"/>
      <c r="E125" s="4"/>
      <c r="F125" s="4"/>
      <c r="G125" s="4"/>
      <c r="H125" s="4"/>
      <c r="I125" s="4">
        <f>I115+((10/12)*(I127-I115))</f>
        <v>270897778855.245</v>
      </c>
      <c r="J125" s="3">
        <v>27.93</v>
      </c>
      <c r="K125" s="8">
        <f t="shared" si="9"/>
        <v>8.1787683494450416</v>
      </c>
      <c r="L125" s="9">
        <f t="shared" si="16"/>
        <v>0.59251482689248691</v>
      </c>
      <c r="S125" s="12">
        <f t="shared" si="11"/>
        <v>3739332889366.2729</v>
      </c>
      <c r="T125" s="12">
        <f t="shared" si="12"/>
        <v>0</v>
      </c>
      <c r="U125" s="12">
        <f t="shared" si="13"/>
        <v>0</v>
      </c>
      <c r="V125" s="12">
        <f t="shared" si="14"/>
        <v>0</v>
      </c>
      <c r="W125" s="12">
        <f t="shared" si="15"/>
        <v>2215610179636.2402</v>
      </c>
    </row>
    <row r="126" spans="1:23" x14ac:dyDescent="0.3">
      <c r="A126" s="2">
        <v>20941</v>
      </c>
      <c r="B126" s="4">
        <v>457.2</v>
      </c>
      <c r="C126" s="4">
        <f t="shared" si="10"/>
        <v>457200</v>
      </c>
      <c r="D126" s="4"/>
      <c r="E126" s="4"/>
      <c r="F126" s="4"/>
      <c r="G126" s="4"/>
      <c r="H126" s="4"/>
      <c r="I126" s="4">
        <f>I115+((11/12)*(I127-I115))</f>
        <v>270712475375.83749</v>
      </c>
      <c r="J126" s="3">
        <v>28</v>
      </c>
      <c r="K126" s="8">
        <f t="shared" si="9"/>
        <v>8.1583214285714281</v>
      </c>
      <c r="L126" s="9">
        <f t="shared" si="16"/>
        <v>0.59210952619387025</v>
      </c>
      <c r="S126" s="12">
        <f t="shared" si="11"/>
        <v>3729984557142.8569</v>
      </c>
      <c r="T126" s="12">
        <f t="shared" si="12"/>
        <v>0</v>
      </c>
      <c r="U126" s="12">
        <f t="shared" si="13"/>
        <v>0</v>
      </c>
      <c r="V126" s="12">
        <f t="shared" si="14"/>
        <v>0</v>
      </c>
      <c r="W126" s="12">
        <f t="shared" si="15"/>
        <v>2208559388840.3101</v>
      </c>
    </row>
    <row r="127" spans="1:23" x14ac:dyDescent="0.3">
      <c r="A127" s="2">
        <v>20972</v>
      </c>
      <c r="B127" s="4">
        <v>459.2</v>
      </c>
      <c r="C127" s="4">
        <f t="shared" si="10"/>
        <v>459200</v>
      </c>
      <c r="D127" s="4"/>
      <c r="E127" s="4"/>
      <c r="F127" s="4"/>
      <c r="G127" s="4"/>
      <c r="H127" s="4"/>
      <c r="I127" s="4">
        <v>270527171896.42999</v>
      </c>
      <c r="J127" s="3">
        <v>28.11</v>
      </c>
      <c r="K127" s="8">
        <f t="shared" si="9"/>
        <v>8.1263963002490218</v>
      </c>
      <c r="L127" s="9">
        <f t="shared" si="16"/>
        <v>0.58912711649919425</v>
      </c>
      <c r="S127" s="12">
        <f t="shared" si="11"/>
        <v>3731641181074.3506</v>
      </c>
      <c r="T127" s="12">
        <f t="shared" si="12"/>
        <v>0</v>
      </c>
      <c r="U127" s="12">
        <f t="shared" si="13"/>
        <v>0</v>
      </c>
      <c r="V127" s="12">
        <f t="shared" si="14"/>
        <v>0</v>
      </c>
      <c r="W127" s="12">
        <f t="shared" si="15"/>
        <v>2198411008815.9797</v>
      </c>
    </row>
    <row r="128" spans="1:23" x14ac:dyDescent="0.3">
      <c r="A128" s="2">
        <v>21002</v>
      </c>
      <c r="B128" s="4">
        <v>459.2</v>
      </c>
      <c r="C128" s="4">
        <f t="shared" si="10"/>
        <v>459200</v>
      </c>
      <c r="D128" s="4"/>
      <c r="E128" s="4"/>
      <c r="F128" s="4"/>
      <c r="G128" s="4"/>
      <c r="H128" s="4"/>
      <c r="I128" s="4">
        <f>I127+((1/12)*(I139-I127))</f>
        <v>271011842383.87833</v>
      </c>
      <c r="J128" s="3">
        <v>28.19</v>
      </c>
      <c r="K128" s="8">
        <f t="shared" si="9"/>
        <v>8.1033345157857397</v>
      </c>
      <c r="L128" s="9">
        <f t="shared" si="16"/>
        <v>0.59018258358858522</v>
      </c>
      <c r="S128" s="12">
        <f t="shared" si="11"/>
        <v>3721051209648.8115</v>
      </c>
      <c r="T128" s="12">
        <f t="shared" si="12"/>
        <v>0</v>
      </c>
      <c r="U128" s="12">
        <f t="shared" si="13"/>
        <v>0</v>
      </c>
      <c r="V128" s="12">
        <f t="shared" si="14"/>
        <v>0</v>
      </c>
      <c r="W128" s="12">
        <f t="shared" si="15"/>
        <v>2196099616575.9658</v>
      </c>
    </row>
    <row r="129" spans="1:23" x14ac:dyDescent="0.3">
      <c r="A129" s="2">
        <v>21033</v>
      </c>
      <c r="B129" s="4">
        <v>459.2</v>
      </c>
      <c r="C129" s="4">
        <f t="shared" si="10"/>
        <v>459200</v>
      </c>
      <c r="D129" s="4"/>
      <c r="E129" s="4"/>
      <c r="F129" s="4"/>
      <c r="G129" s="4"/>
      <c r="H129" s="4"/>
      <c r="I129" s="4">
        <f>I127+((2/12)*(I139-I127))</f>
        <v>271496512871.32666</v>
      </c>
      <c r="J129" s="3">
        <v>28.28</v>
      </c>
      <c r="K129" s="8">
        <f t="shared" si="9"/>
        <v>8.0775459688826015</v>
      </c>
      <c r="L129" s="9">
        <f t="shared" si="16"/>
        <v>0.59123805067797619</v>
      </c>
      <c r="S129" s="12">
        <f t="shared" si="11"/>
        <v>3709209108910.8906</v>
      </c>
      <c r="T129" s="12">
        <f t="shared" si="12"/>
        <v>0</v>
      </c>
      <c r="U129" s="12">
        <f t="shared" si="13"/>
        <v>0</v>
      </c>
      <c r="V129" s="12">
        <f t="shared" si="14"/>
        <v>0</v>
      </c>
      <c r="W129" s="12">
        <f t="shared" si="15"/>
        <v>2193025563109.468</v>
      </c>
    </row>
    <row r="130" spans="1:23" x14ac:dyDescent="0.3">
      <c r="A130" s="2">
        <v>21064</v>
      </c>
      <c r="B130" s="4">
        <v>466.4</v>
      </c>
      <c r="C130" s="4">
        <f t="shared" si="10"/>
        <v>466400</v>
      </c>
      <c r="D130" s="4"/>
      <c r="E130" s="4"/>
      <c r="F130" s="4"/>
      <c r="G130" s="4"/>
      <c r="H130" s="4"/>
      <c r="I130" s="4">
        <f>I127+((3/12)*(I139-I127))</f>
        <v>271981183358.77499</v>
      </c>
      <c r="J130" s="3">
        <v>28.32</v>
      </c>
      <c r="K130" s="8">
        <f t="shared" ref="K130:K193" si="17">J$783/J130</f>
        <v>8.0661370056497166</v>
      </c>
      <c r="L130" s="9">
        <f t="shared" si="16"/>
        <v>0.58315005008313681</v>
      </c>
      <c r="S130" s="12">
        <f t="shared" si="11"/>
        <v>3762046299435.0278</v>
      </c>
      <c r="T130" s="12">
        <f t="shared" si="12"/>
        <v>0</v>
      </c>
      <c r="U130" s="12">
        <f t="shared" si="13"/>
        <v>0</v>
      </c>
      <c r="V130" s="12">
        <f t="shared" si="14"/>
        <v>0</v>
      </c>
      <c r="W130" s="12">
        <f t="shared" si="15"/>
        <v>2193837487930.616</v>
      </c>
    </row>
    <row r="131" spans="1:23" x14ac:dyDescent="0.3">
      <c r="A131" s="2">
        <v>21094</v>
      </c>
      <c r="B131" s="4">
        <v>466.4</v>
      </c>
      <c r="C131" s="4">
        <f t="shared" si="10"/>
        <v>466400</v>
      </c>
      <c r="D131" s="4"/>
      <c r="E131" s="4"/>
      <c r="F131" s="4"/>
      <c r="G131" s="4"/>
      <c r="H131" s="4"/>
      <c r="I131" s="4">
        <f>I127+((4/12)*(I139-I127))</f>
        <v>272465853846.22333</v>
      </c>
      <c r="J131" s="3">
        <v>28.32</v>
      </c>
      <c r="K131" s="8">
        <f t="shared" si="17"/>
        <v>8.0661370056497166</v>
      </c>
      <c r="L131" s="9">
        <f t="shared" si="16"/>
        <v>0.5841892235124857</v>
      </c>
      <c r="S131" s="12">
        <f t="shared" si="11"/>
        <v>3762046299435.0278</v>
      </c>
      <c r="T131" s="12">
        <f t="shared" si="12"/>
        <v>0</v>
      </c>
      <c r="U131" s="12">
        <f t="shared" si="13"/>
        <v>0</v>
      </c>
      <c r="V131" s="12">
        <f t="shared" si="14"/>
        <v>0</v>
      </c>
      <c r="W131" s="12">
        <f t="shared" si="15"/>
        <v>2197746906484.9692</v>
      </c>
    </row>
    <row r="132" spans="1:23" x14ac:dyDescent="0.3">
      <c r="A132" s="2">
        <v>21125</v>
      </c>
      <c r="B132" s="4">
        <v>466.4</v>
      </c>
      <c r="C132" s="4">
        <f t="shared" si="10"/>
        <v>466400</v>
      </c>
      <c r="D132" s="4"/>
      <c r="E132" s="4"/>
      <c r="F132" s="4"/>
      <c r="G132" s="4"/>
      <c r="H132" s="4"/>
      <c r="I132" s="4">
        <f>I127+((5/12)*(I139-I127))</f>
        <v>272950524333.67166</v>
      </c>
      <c r="J132" s="3">
        <v>28.41</v>
      </c>
      <c r="K132" s="8">
        <f t="shared" si="17"/>
        <v>8.0405843013023581</v>
      </c>
      <c r="L132" s="9">
        <f t="shared" si="16"/>
        <v>0.58522839694183459</v>
      </c>
      <c r="S132" s="12">
        <f t="shared" si="11"/>
        <v>3750128518127.4199</v>
      </c>
      <c r="T132" s="12">
        <f t="shared" si="12"/>
        <v>0</v>
      </c>
      <c r="U132" s="12">
        <f t="shared" si="13"/>
        <v>0</v>
      </c>
      <c r="V132" s="12">
        <f t="shared" si="14"/>
        <v>0</v>
      </c>
      <c r="W132" s="12">
        <f t="shared" si="15"/>
        <v>2194681700989.5676</v>
      </c>
    </row>
    <row r="133" spans="1:23" x14ac:dyDescent="0.3">
      <c r="A133" s="2">
        <v>21155</v>
      </c>
      <c r="B133" s="4">
        <v>461.5</v>
      </c>
      <c r="C133" s="4">
        <f t="shared" ref="C133:C196" si="18">B133*1000</f>
        <v>461500</v>
      </c>
      <c r="D133" s="4"/>
      <c r="E133" s="4"/>
      <c r="F133" s="4"/>
      <c r="G133" s="4"/>
      <c r="H133" s="4"/>
      <c r="I133" s="4">
        <f>I127+((6/12)*(I139-I127))</f>
        <v>273435194821.12</v>
      </c>
      <c r="J133" s="3">
        <v>28.47</v>
      </c>
      <c r="K133" s="8">
        <f t="shared" si="17"/>
        <v>8.0236389181594667</v>
      </c>
      <c r="L133" s="9">
        <f t="shared" si="16"/>
        <v>0.59249229647046586</v>
      </c>
      <c r="S133" s="12">
        <f t="shared" ref="S133:S196" si="19">C133*K133*1000000</f>
        <v>3702909360730.5942</v>
      </c>
      <c r="T133" s="12">
        <f t="shared" ref="T133:T196" si="20">$K133*D133*1000000</f>
        <v>0</v>
      </c>
      <c r="U133" s="12">
        <f t="shared" ref="U133:U196" si="21">$K133*E133*1000000</f>
        <v>0</v>
      </c>
      <c r="V133" s="12">
        <f t="shared" ref="V133:V196" si="22">$K133*F133*1000000</f>
        <v>0</v>
      </c>
      <c r="W133" s="12">
        <f t="shared" ref="W133:W196" si="23">K133*I133</f>
        <v>2193945270761.2542</v>
      </c>
    </row>
    <row r="134" spans="1:23" x14ac:dyDescent="0.3">
      <c r="A134" s="2">
        <v>21186</v>
      </c>
      <c r="B134" s="4">
        <v>461.5</v>
      </c>
      <c r="C134" s="4">
        <f t="shared" si="18"/>
        <v>461500</v>
      </c>
      <c r="D134" s="4"/>
      <c r="E134" s="4"/>
      <c r="F134" s="4"/>
      <c r="G134" s="4"/>
      <c r="H134" s="4"/>
      <c r="I134" s="4">
        <f>I127+((7/12)*(I139-I127))</f>
        <v>273919865308.56833</v>
      </c>
      <c r="J134" s="3">
        <v>28.64</v>
      </c>
      <c r="K134" s="8">
        <f t="shared" si="17"/>
        <v>7.9760125698324016</v>
      </c>
      <c r="L134" s="9">
        <f t="shared" si="16"/>
        <v>0.59354250337717951</v>
      </c>
      <c r="S134" s="12">
        <f t="shared" si="19"/>
        <v>3680929800977.6533</v>
      </c>
      <c r="T134" s="12">
        <f t="shared" si="20"/>
        <v>0</v>
      </c>
      <c r="U134" s="12">
        <f t="shared" si="21"/>
        <v>0</v>
      </c>
      <c r="V134" s="12">
        <f t="shared" si="22"/>
        <v>0</v>
      </c>
      <c r="W134" s="12">
        <f t="shared" si="23"/>
        <v>2184788288827.9395</v>
      </c>
    </row>
    <row r="135" spans="1:23" x14ac:dyDescent="0.3">
      <c r="A135" s="2">
        <v>21217</v>
      </c>
      <c r="B135" s="4">
        <v>461.5</v>
      </c>
      <c r="C135" s="4">
        <f t="shared" si="18"/>
        <v>461500</v>
      </c>
      <c r="D135" s="4"/>
      <c r="E135" s="4"/>
      <c r="F135" s="4"/>
      <c r="G135" s="4"/>
      <c r="H135" s="4"/>
      <c r="I135" s="4">
        <f>I127+((8/12)*(I139-I127))</f>
        <v>274404535796.01666</v>
      </c>
      <c r="J135" s="3">
        <v>28.7</v>
      </c>
      <c r="K135" s="8">
        <f t="shared" si="17"/>
        <v>7.9593379790940766</v>
      </c>
      <c r="L135" s="9">
        <f t="shared" si="16"/>
        <v>0.59459271028389304</v>
      </c>
      <c r="S135" s="12">
        <f t="shared" si="19"/>
        <v>3673234477351.9165</v>
      </c>
      <c r="T135" s="12">
        <f t="shared" si="20"/>
        <v>0</v>
      </c>
      <c r="U135" s="12">
        <f t="shared" si="21"/>
        <v>0</v>
      </c>
      <c r="V135" s="12">
        <f t="shared" si="22"/>
        <v>0</v>
      </c>
      <c r="W135" s="12">
        <f t="shared" si="23"/>
        <v>2184078443396.9155</v>
      </c>
    </row>
    <row r="136" spans="1:23" x14ac:dyDescent="0.3">
      <c r="A136" s="2">
        <v>21245</v>
      </c>
      <c r="B136" s="4">
        <v>453.9</v>
      </c>
      <c r="C136" s="4">
        <f t="shared" si="18"/>
        <v>453900</v>
      </c>
      <c r="D136" s="4"/>
      <c r="E136" s="4"/>
      <c r="F136" s="4"/>
      <c r="G136" s="4"/>
      <c r="H136" s="4"/>
      <c r="I136" s="4">
        <f>I127+((9/12)*(I139-I127))</f>
        <v>274889206283.46497</v>
      </c>
      <c r="J136" s="3">
        <v>28.87</v>
      </c>
      <c r="K136" s="8">
        <f t="shared" si="17"/>
        <v>7.91246969172151</v>
      </c>
      <c r="L136" s="9">
        <f t="shared" ref="L136:L199" si="24">(I136/(C136*1000000))</f>
        <v>0.60561622886861632</v>
      </c>
      <c r="S136" s="12">
        <f t="shared" si="19"/>
        <v>3591469993072.3936</v>
      </c>
      <c r="T136" s="12">
        <f t="shared" si="20"/>
        <v>0</v>
      </c>
      <c r="U136" s="12">
        <f t="shared" si="21"/>
        <v>0</v>
      </c>
      <c r="V136" s="12">
        <f t="shared" si="22"/>
        <v>0</v>
      </c>
      <c r="W136" s="12">
        <f t="shared" si="23"/>
        <v>2175052513299.2986</v>
      </c>
    </row>
    <row r="137" spans="1:23" x14ac:dyDescent="0.3">
      <c r="A137" s="2">
        <v>21276</v>
      </c>
      <c r="B137" s="4">
        <v>453.9</v>
      </c>
      <c r="C137" s="4">
        <f t="shared" si="18"/>
        <v>453900</v>
      </c>
      <c r="D137" s="4"/>
      <c r="E137" s="4"/>
      <c r="F137" s="4"/>
      <c r="G137" s="4"/>
      <c r="H137" s="4"/>
      <c r="I137" s="4">
        <f>I127+((10/12)*(I139-I127))</f>
        <v>275373876770.91333</v>
      </c>
      <c r="J137" s="3">
        <v>28.94</v>
      </c>
      <c r="K137" s="8">
        <f t="shared" si="17"/>
        <v>7.8933310297166548</v>
      </c>
      <c r="L137" s="9">
        <f t="shared" si="24"/>
        <v>0.60668402020470003</v>
      </c>
      <c r="S137" s="12">
        <f t="shared" si="19"/>
        <v>3582782954388.3896</v>
      </c>
      <c r="T137" s="12">
        <f t="shared" si="20"/>
        <v>0</v>
      </c>
      <c r="U137" s="12">
        <f t="shared" si="21"/>
        <v>0</v>
      </c>
      <c r="V137" s="12">
        <f t="shared" si="22"/>
        <v>0</v>
      </c>
      <c r="W137" s="12">
        <f t="shared" si="23"/>
        <v>2173617166289.2205</v>
      </c>
    </row>
    <row r="138" spans="1:23" x14ac:dyDescent="0.3">
      <c r="A138" s="2">
        <v>21306</v>
      </c>
      <c r="B138" s="4">
        <v>453.9</v>
      </c>
      <c r="C138" s="4">
        <f t="shared" si="18"/>
        <v>453900</v>
      </c>
      <c r="D138" s="4"/>
      <c r="E138" s="4"/>
      <c r="F138" s="4"/>
      <c r="G138" s="4"/>
      <c r="H138" s="4"/>
      <c r="I138" s="4">
        <f>I127+((11/12)*(I139-I127))</f>
        <v>275858547258.36169</v>
      </c>
      <c r="J138" s="3">
        <v>28.94</v>
      </c>
      <c r="K138" s="8">
        <f t="shared" si="17"/>
        <v>7.8933310297166548</v>
      </c>
      <c r="L138" s="9">
        <f t="shared" si="24"/>
        <v>0.60775181154078362</v>
      </c>
      <c r="S138" s="12">
        <f t="shared" si="19"/>
        <v>3582782954388.3896</v>
      </c>
      <c r="T138" s="12">
        <f t="shared" si="20"/>
        <v>0</v>
      </c>
      <c r="U138" s="12">
        <f t="shared" si="21"/>
        <v>0</v>
      </c>
      <c r="V138" s="12">
        <f t="shared" si="22"/>
        <v>0</v>
      </c>
      <c r="W138" s="12">
        <f t="shared" si="23"/>
        <v>2177442830886.9846</v>
      </c>
    </row>
    <row r="139" spans="1:23" x14ac:dyDescent="0.3">
      <c r="A139" s="2">
        <v>21337</v>
      </c>
      <c r="B139" s="4">
        <v>458</v>
      </c>
      <c r="C139" s="4">
        <f t="shared" si="18"/>
        <v>458000</v>
      </c>
      <c r="D139" s="4"/>
      <c r="E139" s="4"/>
      <c r="F139" s="4"/>
      <c r="G139" s="4"/>
      <c r="H139" s="4"/>
      <c r="I139" s="4">
        <v>276343217745.81</v>
      </c>
      <c r="J139" s="3">
        <v>28.91</v>
      </c>
      <c r="K139" s="8">
        <f t="shared" si="17"/>
        <v>7.9015219647180901</v>
      </c>
      <c r="L139" s="9">
        <f t="shared" si="24"/>
        <v>0.60336947106072047</v>
      </c>
      <c r="S139" s="12">
        <f t="shared" si="19"/>
        <v>3618897059840.8853</v>
      </c>
      <c r="T139" s="12">
        <f t="shared" si="20"/>
        <v>0</v>
      </c>
      <c r="U139" s="12">
        <f t="shared" si="21"/>
        <v>0</v>
      </c>
      <c r="V139" s="12">
        <f t="shared" si="22"/>
        <v>0</v>
      </c>
      <c r="W139" s="12">
        <f t="shared" si="23"/>
        <v>2183532004819.3916</v>
      </c>
    </row>
    <row r="140" spans="1:23" x14ac:dyDescent="0.3">
      <c r="A140" s="2">
        <v>21367</v>
      </c>
      <c r="B140" s="4">
        <v>458</v>
      </c>
      <c r="C140" s="4">
        <f t="shared" si="18"/>
        <v>458000</v>
      </c>
      <c r="D140" s="4"/>
      <c r="E140" s="4"/>
      <c r="F140" s="4"/>
      <c r="G140" s="4"/>
      <c r="H140" s="4"/>
      <c r="I140" s="4">
        <f>I139+((1/12)*(I151-I139))</f>
        <v>277040108523.5108</v>
      </c>
      <c r="J140" s="3">
        <v>28.89</v>
      </c>
      <c r="K140" s="8">
        <f t="shared" si="17"/>
        <v>7.906992038767739</v>
      </c>
      <c r="L140" s="9">
        <f t="shared" si="24"/>
        <v>0.60489106664522008</v>
      </c>
      <c r="S140" s="12">
        <f t="shared" si="19"/>
        <v>3621402353755.6245</v>
      </c>
      <c r="T140" s="12">
        <f t="shared" si="20"/>
        <v>0</v>
      </c>
      <c r="U140" s="12">
        <f t="shared" si="21"/>
        <v>0</v>
      </c>
      <c r="V140" s="12">
        <f t="shared" si="22"/>
        <v>0</v>
      </c>
      <c r="W140" s="12">
        <f t="shared" si="23"/>
        <v>2190553932514.7502</v>
      </c>
    </row>
    <row r="141" spans="1:23" x14ac:dyDescent="0.3">
      <c r="A141" s="2">
        <v>21398</v>
      </c>
      <c r="B141" s="4">
        <v>458</v>
      </c>
      <c r="C141" s="4">
        <f t="shared" si="18"/>
        <v>458000</v>
      </c>
      <c r="D141" s="4"/>
      <c r="E141" s="4"/>
      <c r="F141" s="4"/>
      <c r="G141" s="4"/>
      <c r="H141" s="4"/>
      <c r="I141" s="4">
        <f>I139+((2/12)*(I151-I139))</f>
        <v>277736999301.21167</v>
      </c>
      <c r="J141" s="3">
        <v>28.94</v>
      </c>
      <c r="K141" s="8">
        <f t="shared" si="17"/>
        <v>7.8933310297166548</v>
      </c>
      <c r="L141" s="9">
        <f t="shared" si="24"/>
        <v>0.60641266222971979</v>
      </c>
      <c r="S141" s="12">
        <f t="shared" si="19"/>
        <v>3615145611610.2275</v>
      </c>
      <c r="T141" s="12">
        <f t="shared" si="20"/>
        <v>0</v>
      </c>
      <c r="U141" s="12">
        <f t="shared" si="21"/>
        <v>0</v>
      </c>
      <c r="V141" s="12">
        <f t="shared" si="22"/>
        <v>0</v>
      </c>
      <c r="W141" s="12">
        <f t="shared" si="23"/>
        <v>2192270074684.647</v>
      </c>
    </row>
    <row r="142" spans="1:23" x14ac:dyDescent="0.3">
      <c r="A142" s="2">
        <v>21429</v>
      </c>
      <c r="B142" s="4">
        <v>471.7</v>
      </c>
      <c r="C142" s="4">
        <f t="shared" si="18"/>
        <v>471700</v>
      </c>
      <c r="D142" s="4"/>
      <c r="E142" s="4"/>
      <c r="F142" s="4"/>
      <c r="G142" s="4"/>
      <c r="H142" s="4"/>
      <c r="I142" s="4">
        <f>I139+((3/12)*(I151-I139))</f>
        <v>278433890078.91248</v>
      </c>
      <c r="J142" s="3">
        <v>28.91</v>
      </c>
      <c r="K142" s="8">
        <f t="shared" si="17"/>
        <v>7.9015219647180901</v>
      </c>
      <c r="L142" s="9">
        <f t="shared" si="24"/>
        <v>0.59027748585735107</v>
      </c>
      <c r="S142" s="12">
        <f t="shared" si="19"/>
        <v>3727147910757.5229</v>
      </c>
      <c r="T142" s="12">
        <f t="shared" si="20"/>
        <v>0</v>
      </c>
      <c r="U142" s="12">
        <f t="shared" si="21"/>
        <v>0</v>
      </c>
      <c r="V142" s="12">
        <f t="shared" si="22"/>
        <v>0</v>
      </c>
      <c r="W142" s="12">
        <f t="shared" si="23"/>
        <v>2200051498180.4292</v>
      </c>
    </row>
    <row r="143" spans="1:23" x14ac:dyDescent="0.3">
      <c r="A143" s="2">
        <v>21459</v>
      </c>
      <c r="B143" s="4">
        <v>471.7</v>
      </c>
      <c r="C143" s="4">
        <f t="shared" si="18"/>
        <v>471700</v>
      </c>
      <c r="D143" s="4"/>
      <c r="E143" s="4"/>
      <c r="F143" s="4"/>
      <c r="G143" s="4"/>
      <c r="H143" s="4"/>
      <c r="I143" s="4">
        <f>I139+((4/12)*(I151-I139))</f>
        <v>279130780856.61334</v>
      </c>
      <c r="J143" s="3">
        <v>28.91</v>
      </c>
      <c r="K143" s="8">
        <f t="shared" si="17"/>
        <v>7.9015219647180901</v>
      </c>
      <c r="L143" s="9">
        <f t="shared" si="24"/>
        <v>0.59175488839646673</v>
      </c>
      <c r="S143" s="12">
        <f t="shared" si="19"/>
        <v>3727147910757.5229</v>
      </c>
      <c r="T143" s="12">
        <f t="shared" si="20"/>
        <v>0</v>
      </c>
      <c r="U143" s="12">
        <f t="shared" si="21"/>
        <v>0</v>
      </c>
      <c r="V143" s="12">
        <f t="shared" si="22"/>
        <v>0</v>
      </c>
      <c r="W143" s="12">
        <f t="shared" si="23"/>
        <v>2205557995967.4419</v>
      </c>
    </row>
    <row r="144" spans="1:23" x14ac:dyDescent="0.3">
      <c r="A144" s="2">
        <v>21490</v>
      </c>
      <c r="B144" s="4">
        <v>471.7</v>
      </c>
      <c r="C144" s="4">
        <f t="shared" si="18"/>
        <v>471700</v>
      </c>
      <c r="D144" s="4"/>
      <c r="E144" s="4"/>
      <c r="F144" s="4"/>
      <c r="G144" s="4"/>
      <c r="H144" s="4"/>
      <c r="I144" s="4">
        <f>I139+((5/12)*(I151-I139))</f>
        <v>279827671634.31415</v>
      </c>
      <c r="J144" s="3">
        <v>28.95</v>
      </c>
      <c r="K144" s="8">
        <f t="shared" si="17"/>
        <v>7.8906044905008637</v>
      </c>
      <c r="L144" s="9">
        <f t="shared" si="24"/>
        <v>0.59323229093558227</v>
      </c>
      <c r="S144" s="12">
        <f t="shared" si="19"/>
        <v>3721998138169.2573</v>
      </c>
      <c r="T144" s="12">
        <f t="shared" si="20"/>
        <v>0</v>
      </c>
      <c r="U144" s="12">
        <f t="shared" si="21"/>
        <v>0</v>
      </c>
      <c r="V144" s="12">
        <f t="shared" si="22"/>
        <v>0</v>
      </c>
      <c r="W144" s="12">
        <f t="shared" si="23"/>
        <v>2208009482364.1206</v>
      </c>
    </row>
    <row r="145" spans="1:23" x14ac:dyDescent="0.3">
      <c r="A145" s="2">
        <v>21520</v>
      </c>
      <c r="B145" s="4">
        <v>485</v>
      </c>
      <c r="C145" s="4">
        <f t="shared" si="18"/>
        <v>485000</v>
      </c>
      <c r="D145" s="4"/>
      <c r="E145" s="4"/>
      <c r="F145" s="4"/>
      <c r="G145" s="4"/>
      <c r="H145" s="4"/>
      <c r="I145" s="4">
        <f>I139+((6/12)*(I151-I139))</f>
        <v>280524562412.01501</v>
      </c>
      <c r="J145" s="3">
        <v>28.97</v>
      </c>
      <c r="K145" s="8">
        <f t="shared" si="17"/>
        <v>7.8851570590265796</v>
      </c>
      <c r="L145" s="9">
        <f t="shared" si="24"/>
        <v>0.57840115961240213</v>
      </c>
      <c r="S145" s="12">
        <f t="shared" si="19"/>
        <v>3824301173627.8911</v>
      </c>
      <c r="T145" s="12">
        <f t="shared" si="20"/>
        <v>0</v>
      </c>
      <c r="U145" s="12">
        <f t="shared" si="21"/>
        <v>0</v>
      </c>
      <c r="V145" s="12">
        <f t="shared" si="22"/>
        <v>0</v>
      </c>
      <c r="W145" s="12">
        <f t="shared" si="23"/>
        <v>2211980233533.4424</v>
      </c>
    </row>
    <row r="146" spans="1:23" x14ac:dyDescent="0.3">
      <c r="A146" s="2">
        <v>21551</v>
      </c>
      <c r="B146" s="4">
        <v>485</v>
      </c>
      <c r="C146" s="4">
        <f t="shared" si="18"/>
        <v>485000</v>
      </c>
      <c r="D146" s="4"/>
      <c r="E146" s="4"/>
      <c r="F146" s="4"/>
      <c r="G146" s="4"/>
      <c r="H146" s="4"/>
      <c r="I146" s="4">
        <f>I139+((7/12)*(I151-I139))</f>
        <v>281221453189.71582</v>
      </c>
      <c r="J146" s="3">
        <v>29.01</v>
      </c>
      <c r="K146" s="8">
        <f t="shared" si="17"/>
        <v>7.8742847294036533</v>
      </c>
      <c r="L146" s="9">
        <f t="shared" si="24"/>
        <v>0.57983804781384707</v>
      </c>
      <c r="S146" s="12">
        <f t="shared" si="19"/>
        <v>3819028093760.7715</v>
      </c>
      <c r="T146" s="12">
        <f t="shared" si="20"/>
        <v>0</v>
      </c>
      <c r="U146" s="12">
        <f t="shared" si="21"/>
        <v>0</v>
      </c>
      <c r="V146" s="12">
        <f t="shared" si="22"/>
        <v>0</v>
      </c>
      <c r="W146" s="12">
        <f t="shared" si="23"/>
        <v>2214417794432.4834</v>
      </c>
    </row>
    <row r="147" spans="1:23" x14ac:dyDescent="0.3">
      <c r="A147" s="2">
        <v>21582</v>
      </c>
      <c r="B147" s="4">
        <v>485</v>
      </c>
      <c r="C147" s="4">
        <f t="shared" si="18"/>
        <v>485000</v>
      </c>
      <c r="D147" s="4"/>
      <c r="E147" s="4"/>
      <c r="F147" s="4"/>
      <c r="G147" s="4"/>
      <c r="H147" s="4"/>
      <c r="I147" s="4">
        <f>I139+((8/12)*(I151-I139))</f>
        <v>281918343967.41663</v>
      </c>
      <c r="J147" s="3">
        <v>29</v>
      </c>
      <c r="K147" s="8">
        <f t="shared" si="17"/>
        <v>7.8769999999999998</v>
      </c>
      <c r="L147" s="9">
        <f t="shared" si="24"/>
        <v>0.58127493601529201</v>
      </c>
      <c r="S147" s="12">
        <f t="shared" si="19"/>
        <v>3820345000000</v>
      </c>
      <c r="T147" s="12">
        <f t="shared" si="20"/>
        <v>0</v>
      </c>
      <c r="U147" s="12">
        <f t="shared" si="21"/>
        <v>0</v>
      </c>
      <c r="V147" s="12">
        <f t="shared" si="22"/>
        <v>0</v>
      </c>
      <c r="W147" s="12">
        <f t="shared" si="23"/>
        <v>2220670795431.3408</v>
      </c>
    </row>
    <row r="148" spans="1:23" x14ac:dyDescent="0.3">
      <c r="A148" s="2">
        <v>21610</v>
      </c>
      <c r="B148" s="4">
        <v>495.5</v>
      </c>
      <c r="C148" s="4">
        <f t="shared" si="18"/>
        <v>495500</v>
      </c>
      <c r="D148" s="4"/>
      <c r="E148" s="4"/>
      <c r="F148" s="4"/>
      <c r="G148" s="4"/>
      <c r="H148" s="4"/>
      <c r="I148" s="4">
        <f>I139+((9/12)*(I151-I139))</f>
        <v>282615234745.11749</v>
      </c>
      <c r="J148" s="3">
        <v>28.97</v>
      </c>
      <c r="K148" s="8">
        <f t="shared" si="17"/>
        <v>7.8851570590265796</v>
      </c>
      <c r="L148" s="9">
        <f t="shared" si="24"/>
        <v>0.57036374317884464</v>
      </c>
      <c r="S148" s="12">
        <f t="shared" si="19"/>
        <v>3907095322747.6699</v>
      </c>
      <c r="T148" s="12">
        <f t="shared" si="20"/>
        <v>0</v>
      </c>
      <c r="U148" s="12">
        <f t="shared" si="21"/>
        <v>0</v>
      </c>
      <c r="V148" s="12">
        <f t="shared" si="22"/>
        <v>0</v>
      </c>
      <c r="W148" s="12">
        <f t="shared" si="23"/>
        <v>2228465513238.917</v>
      </c>
    </row>
    <row r="149" spans="1:23" x14ac:dyDescent="0.3">
      <c r="A149" s="2">
        <v>21641</v>
      </c>
      <c r="B149" s="4">
        <v>495.5</v>
      </c>
      <c r="C149" s="4">
        <f t="shared" si="18"/>
        <v>495500</v>
      </c>
      <c r="D149" s="4"/>
      <c r="E149" s="4"/>
      <c r="F149" s="4"/>
      <c r="G149" s="4"/>
      <c r="H149" s="4"/>
      <c r="I149" s="4">
        <f>I139+((10/12)*(I151-I139))</f>
        <v>283312125522.8183</v>
      </c>
      <c r="J149" s="3">
        <v>28.98</v>
      </c>
      <c r="K149" s="8">
        <f t="shared" si="17"/>
        <v>7.8824361628709454</v>
      </c>
      <c r="L149" s="9">
        <f t="shared" si="24"/>
        <v>0.57177018268984525</v>
      </c>
      <c r="S149" s="12">
        <f t="shared" si="19"/>
        <v>3905747118702.5532</v>
      </c>
      <c r="T149" s="12">
        <f t="shared" si="20"/>
        <v>0</v>
      </c>
      <c r="U149" s="12">
        <f t="shared" si="21"/>
        <v>0</v>
      </c>
      <c r="V149" s="12">
        <f t="shared" si="22"/>
        <v>0</v>
      </c>
      <c r="W149" s="12">
        <f t="shared" si="23"/>
        <v>2233189743600.8955</v>
      </c>
    </row>
    <row r="150" spans="1:23" x14ac:dyDescent="0.3">
      <c r="A150" s="2">
        <v>21671</v>
      </c>
      <c r="B150" s="4">
        <v>495.5</v>
      </c>
      <c r="C150" s="4">
        <f t="shared" si="18"/>
        <v>495500</v>
      </c>
      <c r="D150" s="4"/>
      <c r="E150" s="4"/>
      <c r="F150" s="4"/>
      <c r="G150" s="4"/>
      <c r="H150" s="4"/>
      <c r="I150" s="4">
        <f>I139+((11/12)*(I151-I139))</f>
        <v>284009016300.51917</v>
      </c>
      <c r="J150" s="3">
        <v>29.04</v>
      </c>
      <c r="K150" s="8">
        <f t="shared" si="17"/>
        <v>7.8661501377410472</v>
      </c>
      <c r="L150" s="9">
        <f t="shared" si="24"/>
        <v>0.57317662220084598</v>
      </c>
      <c r="S150" s="12">
        <f t="shared" si="19"/>
        <v>3897677393250.689</v>
      </c>
      <c r="T150" s="12">
        <f t="shared" si="20"/>
        <v>0</v>
      </c>
      <c r="U150" s="12">
        <f t="shared" si="21"/>
        <v>0</v>
      </c>
      <c r="V150" s="12">
        <f t="shared" si="22"/>
        <v>0</v>
      </c>
      <c r="W150" s="12">
        <f t="shared" si="23"/>
        <v>2234057562692.0283</v>
      </c>
    </row>
    <row r="151" spans="1:23" x14ac:dyDescent="0.3">
      <c r="A151" s="2">
        <v>21702</v>
      </c>
      <c r="B151" s="4">
        <v>508.5</v>
      </c>
      <c r="C151" s="4">
        <f t="shared" si="18"/>
        <v>508500</v>
      </c>
      <c r="D151" s="4"/>
      <c r="E151" s="4"/>
      <c r="F151" s="4"/>
      <c r="G151" s="4"/>
      <c r="H151" s="4"/>
      <c r="I151" s="4">
        <v>284705907078.21997</v>
      </c>
      <c r="J151" s="3">
        <v>29.11</v>
      </c>
      <c r="K151" s="8">
        <f t="shared" si="17"/>
        <v>7.8472346272758502</v>
      </c>
      <c r="L151" s="9">
        <f t="shared" si="24"/>
        <v>0.55989362257270392</v>
      </c>
      <c r="S151" s="12">
        <f t="shared" si="19"/>
        <v>3990318807969.77</v>
      </c>
      <c r="T151" s="12">
        <f t="shared" si="20"/>
        <v>0</v>
      </c>
      <c r="U151" s="12">
        <f t="shared" si="21"/>
        <v>0</v>
      </c>
      <c r="V151" s="12">
        <f t="shared" si="22"/>
        <v>0</v>
      </c>
      <c r="W151" s="12">
        <f t="shared" si="23"/>
        <v>2234154052614.1885</v>
      </c>
    </row>
    <row r="152" spans="1:23" x14ac:dyDescent="0.3">
      <c r="A152" s="2">
        <v>21732</v>
      </c>
      <c r="B152" s="4">
        <v>508.5</v>
      </c>
      <c r="C152" s="4">
        <f t="shared" si="18"/>
        <v>508500</v>
      </c>
      <c r="D152" s="4"/>
      <c r="E152" s="4"/>
      <c r="F152" s="4"/>
      <c r="G152" s="4"/>
      <c r="H152" s="4"/>
      <c r="I152" s="4">
        <f>I151+((1/12)*(I163-I151))</f>
        <v>284841311559.0658</v>
      </c>
      <c r="J152" s="3">
        <v>29.15</v>
      </c>
      <c r="K152" s="8">
        <f t="shared" si="17"/>
        <v>7.836466552315609</v>
      </c>
      <c r="L152" s="9">
        <f t="shared" si="24"/>
        <v>0.56015990473759247</v>
      </c>
      <c r="S152" s="12">
        <f t="shared" si="19"/>
        <v>3984843241852.4868</v>
      </c>
      <c r="T152" s="12">
        <f t="shared" si="20"/>
        <v>0</v>
      </c>
      <c r="U152" s="12">
        <f t="shared" si="21"/>
        <v>0</v>
      </c>
      <c r="V152" s="12">
        <f t="shared" si="22"/>
        <v>0</v>
      </c>
      <c r="W152" s="12">
        <f t="shared" si="23"/>
        <v>2232149410750.3286</v>
      </c>
    </row>
    <row r="153" spans="1:23" x14ac:dyDescent="0.3">
      <c r="A153" s="2">
        <v>21763</v>
      </c>
      <c r="B153" s="4">
        <v>508.5</v>
      </c>
      <c r="C153" s="4">
        <f t="shared" si="18"/>
        <v>508500</v>
      </c>
      <c r="D153" s="4"/>
      <c r="E153" s="4"/>
      <c r="F153" s="4"/>
      <c r="G153" s="4"/>
      <c r="H153" s="4"/>
      <c r="I153" s="4">
        <f>I151+((2/12)*(I163-I151))</f>
        <v>284976716039.91162</v>
      </c>
      <c r="J153" s="3">
        <v>29.18</v>
      </c>
      <c r="K153" s="8">
        <f t="shared" si="17"/>
        <v>7.8284098697738171</v>
      </c>
      <c r="L153" s="9">
        <f t="shared" si="24"/>
        <v>0.56042618690248103</v>
      </c>
      <c r="S153" s="12">
        <f t="shared" si="19"/>
        <v>3980746418779.9858</v>
      </c>
      <c r="T153" s="12">
        <f t="shared" si="20"/>
        <v>0</v>
      </c>
      <c r="U153" s="12">
        <f t="shared" si="21"/>
        <v>0</v>
      </c>
      <c r="V153" s="12">
        <f t="shared" si="22"/>
        <v>0</v>
      </c>
      <c r="W153" s="12">
        <f t="shared" si="23"/>
        <v>2230914536502.5747</v>
      </c>
    </row>
    <row r="154" spans="1:23" x14ac:dyDescent="0.3">
      <c r="A154" s="2">
        <v>21794</v>
      </c>
      <c r="B154" s="4">
        <v>509.3</v>
      </c>
      <c r="C154" s="4">
        <f t="shared" si="18"/>
        <v>509300</v>
      </c>
      <c r="D154" s="4"/>
      <c r="E154" s="4"/>
      <c r="F154" s="4"/>
      <c r="G154" s="4"/>
      <c r="H154" s="4"/>
      <c r="I154" s="4">
        <f>I151+((3/12)*(I163-I151))</f>
        <v>285112120520.75745</v>
      </c>
      <c r="J154" s="3">
        <v>29.25</v>
      </c>
      <c r="K154" s="8">
        <f t="shared" si="17"/>
        <v>7.809675213675213</v>
      </c>
      <c r="L154" s="9">
        <f t="shared" si="24"/>
        <v>0.55981174262862254</v>
      </c>
      <c r="S154" s="12">
        <f t="shared" si="19"/>
        <v>3977467586324.7856</v>
      </c>
      <c r="T154" s="12">
        <f t="shared" si="20"/>
        <v>0</v>
      </c>
      <c r="U154" s="12">
        <f t="shared" si="21"/>
        <v>0</v>
      </c>
      <c r="V154" s="12">
        <f t="shared" si="22"/>
        <v>0</v>
      </c>
      <c r="W154" s="12">
        <f t="shared" si="23"/>
        <v>2226633060749.3394</v>
      </c>
    </row>
    <row r="155" spans="1:23" x14ac:dyDescent="0.3">
      <c r="A155" s="2">
        <v>21824</v>
      </c>
      <c r="B155" s="4">
        <v>509.3</v>
      </c>
      <c r="C155" s="4">
        <f t="shared" si="18"/>
        <v>509300</v>
      </c>
      <c r="D155" s="4"/>
      <c r="E155" s="4"/>
      <c r="F155" s="4"/>
      <c r="G155" s="4"/>
      <c r="H155" s="4"/>
      <c r="I155" s="4">
        <f>I151+((4/12)*(I163-I151))</f>
        <v>285247525001.60333</v>
      </c>
      <c r="J155" s="3">
        <v>29.35</v>
      </c>
      <c r="K155" s="8">
        <f t="shared" si="17"/>
        <v>7.7830664395229974</v>
      </c>
      <c r="L155" s="9">
        <f t="shared" si="24"/>
        <v>0.56007760652189931</v>
      </c>
      <c r="S155" s="12">
        <f t="shared" si="19"/>
        <v>3963915737649.0625</v>
      </c>
      <c r="T155" s="12">
        <f t="shared" si="20"/>
        <v>0</v>
      </c>
      <c r="U155" s="12">
        <f t="shared" si="21"/>
        <v>0</v>
      </c>
      <c r="V155" s="12">
        <f t="shared" si="22"/>
        <v>0</v>
      </c>
      <c r="W155" s="12">
        <f t="shared" si="23"/>
        <v>2220100438796.9761</v>
      </c>
    </row>
    <row r="156" spans="1:23" x14ac:dyDescent="0.3">
      <c r="A156" s="2">
        <v>21855</v>
      </c>
      <c r="B156" s="4">
        <v>509.3</v>
      </c>
      <c r="C156" s="4">
        <f t="shared" si="18"/>
        <v>509300</v>
      </c>
      <c r="D156" s="4"/>
      <c r="E156" s="4"/>
      <c r="F156" s="4"/>
      <c r="G156" s="4"/>
      <c r="H156" s="4"/>
      <c r="I156" s="4">
        <f>I151+((5/12)*(I163-I151))</f>
        <v>285382929482.44916</v>
      </c>
      <c r="J156" s="3">
        <v>29.35</v>
      </c>
      <c r="K156" s="8">
        <f t="shared" si="17"/>
        <v>7.7830664395229974</v>
      </c>
      <c r="L156" s="9">
        <f t="shared" si="24"/>
        <v>0.56034347041517607</v>
      </c>
      <c r="S156" s="12">
        <f t="shared" si="19"/>
        <v>3963915737649.0625</v>
      </c>
      <c r="T156" s="12">
        <f t="shared" si="20"/>
        <v>0</v>
      </c>
      <c r="U156" s="12">
        <f t="shared" si="21"/>
        <v>0</v>
      </c>
      <c r="V156" s="12">
        <f t="shared" si="22"/>
        <v>0</v>
      </c>
      <c r="W156" s="12">
        <f t="shared" si="23"/>
        <v>2221154300867.6084</v>
      </c>
    </row>
    <row r="157" spans="1:23" x14ac:dyDescent="0.3">
      <c r="A157" s="2">
        <v>21885</v>
      </c>
      <c r="B157" s="4">
        <v>513.20000000000005</v>
      </c>
      <c r="C157" s="4">
        <f t="shared" si="18"/>
        <v>513200.00000000006</v>
      </c>
      <c r="D157" s="4"/>
      <c r="E157" s="4"/>
      <c r="F157" s="4"/>
      <c r="G157" s="4"/>
      <c r="H157" s="4"/>
      <c r="I157" s="4">
        <f>I151+((6/12)*(I163-I151))</f>
        <v>285518333963.29498</v>
      </c>
      <c r="J157" s="3">
        <v>29.41</v>
      </c>
      <c r="K157" s="8">
        <f t="shared" si="17"/>
        <v>7.7671880312818766</v>
      </c>
      <c r="L157" s="9">
        <f t="shared" si="24"/>
        <v>0.55634905292925751</v>
      </c>
      <c r="S157" s="12">
        <f t="shared" si="19"/>
        <v>3986120897653.8594</v>
      </c>
      <c r="T157" s="12">
        <f t="shared" si="20"/>
        <v>0</v>
      </c>
      <c r="U157" s="12">
        <f t="shared" si="21"/>
        <v>0</v>
      </c>
      <c r="V157" s="12">
        <f t="shared" si="22"/>
        <v>0</v>
      </c>
      <c r="W157" s="12">
        <f t="shared" si="23"/>
        <v>2217674586271.2466</v>
      </c>
    </row>
    <row r="158" spans="1:23" x14ac:dyDescent="0.3">
      <c r="A158" s="2">
        <v>21916</v>
      </c>
      <c r="B158" s="4">
        <v>513.20000000000005</v>
      </c>
      <c r="C158" s="4">
        <f t="shared" si="18"/>
        <v>513200.00000000006</v>
      </c>
      <c r="D158" s="4"/>
      <c r="E158" s="4"/>
      <c r="F158" s="4"/>
      <c r="G158" s="4"/>
      <c r="H158" s="4"/>
      <c r="I158" s="4">
        <f>I151+((7/12)*(I163-I151))</f>
        <v>285653738444.14081</v>
      </c>
      <c r="J158" s="3">
        <v>29.37</v>
      </c>
      <c r="K158" s="8">
        <f t="shared" si="17"/>
        <v>7.777766428328226</v>
      </c>
      <c r="L158" s="9">
        <f t="shared" si="24"/>
        <v>0.55661289642272171</v>
      </c>
      <c r="S158" s="12">
        <f t="shared" si="19"/>
        <v>3991549731018.0459</v>
      </c>
      <c r="T158" s="12">
        <f t="shared" si="20"/>
        <v>0</v>
      </c>
      <c r="U158" s="12">
        <f t="shared" si="21"/>
        <v>0</v>
      </c>
      <c r="V158" s="12">
        <f t="shared" si="22"/>
        <v>0</v>
      </c>
      <c r="W158" s="12">
        <f t="shared" si="23"/>
        <v>2221748056997.2905</v>
      </c>
    </row>
    <row r="159" spans="1:23" x14ac:dyDescent="0.3">
      <c r="A159" s="2">
        <v>21947</v>
      </c>
      <c r="B159" s="4">
        <v>513.20000000000005</v>
      </c>
      <c r="C159" s="4">
        <f t="shared" si="18"/>
        <v>513200.00000000006</v>
      </c>
      <c r="D159" s="4"/>
      <c r="E159" s="4"/>
      <c r="F159" s="4"/>
      <c r="G159" s="4"/>
      <c r="H159" s="4"/>
      <c r="I159" s="4">
        <f>I151+((8/12)*(I163-I151))</f>
        <v>285789142924.98663</v>
      </c>
      <c r="J159" s="3">
        <v>29.41</v>
      </c>
      <c r="K159" s="8">
        <f t="shared" si="17"/>
        <v>7.7671880312818766</v>
      </c>
      <c r="L159" s="9">
        <f t="shared" si="24"/>
        <v>0.55687673991618591</v>
      </c>
      <c r="S159" s="12">
        <f t="shared" si="19"/>
        <v>3986120897653.8594</v>
      </c>
      <c r="T159" s="12">
        <f t="shared" si="20"/>
        <v>0</v>
      </c>
      <c r="U159" s="12">
        <f t="shared" si="21"/>
        <v>0</v>
      </c>
      <c r="V159" s="12">
        <f t="shared" si="22"/>
        <v>0</v>
      </c>
      <c r="W159" s="12">
        <f t="shared" si="23"/>
        <v>2219778010397.2617</v>
      </c>
    </row>
    <row r="160" spans="1:23" x14ac:dyDescent="0.3">
      <c r="A160" s="2">
        <v>21976</v>
      </c>
      <c r="B160" s="4">
        <v>527</v>
      </c>
      <c r="C160" s="4">
        <f t="shared" si="18"/>
        <v>527000</v>
      </c>
      <c r="D160" s="4"/>
      <c r="E160" s="4"/>
      <c r="F160" s="4"/>
      <c r="G160" s="4"/>
      <c r="H160" s="4"/>
      <c r="I160" s="4">
        <f>I151+((9/12)*(I163-I151))</f>
        <v>285924547405.83252</v>
      </c>
      <c r="J160" s="3">
        <v>29.41</v>
      </c>
      <c r="K160" s="8">
        <f t="shared" si="17"/>
        <v>7.7671880312818766</v>
      </c>
      <c r="L160" s="9">
        <f t="shared" si="24"/>
        <v>0.54255132335072587</v>
      </c>
      <c r="S160" s="12">
        <f t="shared" si="19"/>
        <v>4093308092485.5488</v>
      </c>
      <c r="T160" s="12">
        <f t="shared" si="20"/>
        <v>0</v>
      </c>
      <c r="U160" s="12">
        <f t="shared" si="21"/>
        <v>0</v>
      </c>
      <c r="V160" s="12">
        <f t="shared" si="22"/>
        <v>0</v>
      </c>
      <c r="W160" s="12">
        <f t="shared" si="23"/>
        <v>2220829722460.27</v>
      </c>
    </row>
    <row r="161" spans="1:23" x14ac:dyDescent="0.3">
      <c r="A161" s="2">
        <v>22007</v>
      </c>
      <c r="B161" s="4">
        <v>527</v>
      </c>
      <c r="C161" s="4">
        <f t="shared" si="18"/>
        <v>527000</v>
      </c>
      <c r="D161" s="4"/>
      <c r="E161" s="4"/>
      <c r="F161" s="4"/>
      <c r="G161" s="4"/>
      <c r="H161" s="4"/>
      <c r="I161" s="4">
        <f>I151+((10/12)*(I163-I151))</f>
        <v>286059951886.67834</v>
      </c>
      <c r="J161" s="3">
        <v>29.54</v>
      </c>
      <c r="K161" s="8">
        <f t="shared" si="17"/>
        <v>7.7330060934326337</v>
      </c>
      <c r="L161" s="9">
        <f t="shared" si="24"/>
        <v>0.5428082578494845</v>
      </c>
      <c r="S161" s="12">
        <f t="shared" si="19"/>
        <v>4075294211238.998</v>
      </c>
      <c r="T161" s="12">
        <f t="shared" si="20"/>
        <v>0</v>
      </c>
      <c r="U161" s="12">
        <f t="shared" si="21"/>
        <v>0</v>
      </c>
      <c r="V161" s="12">
        <f t="shared" si="22"/>
        <v>0</v>
      </c>
      <c r="W161" s="12">
        <f t="shared" si="23"/>
        <v>2212103351026.7295</v>
      </c>
    </row>
    <row r="162" spans="1:23" x14ac:dyDescent="0.3">
      <c r="A162" s="2">
        <v>22037</v>
      </c>
      <c r="B162" s="4">
        <v>527</v>
      </c>
      <c r="C162" s="4">
        <f t="shared" si="18"/>
        <v>527000</v>
      </c>
      <c r="D162" s="4"/>
      <c r="E162" s="4"/>
      <c r="F162" s="4"/>
      <c r="G162" s="4"/>
      <c r="H162" s="4"/>
      <c r="I162" s="4">
        <f>I151+((11/12)*(I163-I151))</f>
        <v>286195356367.52417</v>
      </c>
      <c r="J162" s="3">
        <v>29.57</v>
      </c>
      <c r="K162" s="8">
        <f t="shared" si="17"/>
        <v>7.7251606357795062</v>
      </c>
      <c r="L162" s="9">
        <f t="shared" si="24"/>
        <v>0.54306519234824324</v>
      </c>
      <c r="S162" s="12">
        <f t="shared" si="19"/>
        <v>4071159655055.7998</v>
      </c>
      <c r="T162" s="12">
        <f t="shared" si="20"/>
        <v>0</v>
      </c>
      <c r="U162" s="12">
        <f t="shared" si="21"/>
        <v>0</v>
      </c>
      <c r="V162" s="12">
        <f t="shared" si="22"/>
        <v>0</v>
      </c>
      <c r="W162" s="12">
        <f t="shared" si="23"/>
        <v>2210905101153.2852</v>
      </c>
    </row>
    <row r="163" spans="1:23" x14ac:dyDescent="0.3">
      <c r="A163" s="2">
        <v>22068</v>
      </c>
      <c r="B163" s="4">
        <v>526.20000000000005</v>
      </c>
      <c r="C163" s="4">
        <f t="shared" si="18"/>
        <v>526200</v>
      </c>
      <c r="D163" s="4"/>
      <c r="E163" s="4"/>
      <c r="F163" s="4"/>
      <c r="G163" s="4"/>
      <c r="H163" s="4"/>
      <c r="I163" s="4">
        <v>286330760848.37</v>
      </c>
      <c r="J163" s="3">
        <v>29.61</v>
      </c>
      <c r="K163" s="8">
        <f t="shared" si="17"/>
        <v>7.7147247551502867</v>
      </c>
      <c r="L163" s="9">
        <f t="shared" si="24"/>
        <v>0.54414815820670848</v>
      </c>
      <c r="S163" s="12">
        <f t="shared" si="19"/>
        <v>4059488166160.0811</v>
      </c>
      <c r="T163" s="12">
        <f t="shared" si="20"/>
        <v>0</v>
      </c>
      <c r="U163" s="12">
        <f t="shared" si="21"/>
        <v>0</v>
      </c>
      <c r="V163" s="12">
        <f t="shared" si="22"/>
        <v>0</v>
      </c>
      <c r="W163" s="12">
        <f t="shared" si="23"/>
        <v>2208963008877.9365</v>
      </c>
    </row>
    <row r="164" spans="1:23" x14ac:dyDescent="0.3">
      <c r="A164" s="2">
        <v>22098</v>
      </c>
      <c r="B164" s="4">
        <v>526.20000000000005</v>
      </c>
      <c r="C164" s="4">
        <f t="shared" si="18"/>
        <v>526200</v>
      </c>
      <c r="D164" s="4"/>
      <c r="E164" s="4"/>
      <c r="F164" s="4"/>
      <c r="G164" s="4"/>
      <c r="H164" s="4"/>
      <c r="I164" s="4">
        <f>I163+((1/12)*(I175-I163))</f>
        <v>286550775661.84332</v>
      </c>
      <c r="J164" s="3">
        <v>29.55</v>
      </c>
      <c r="K164" s="8">
        <f t="shared" si="17"/>
        <v>7.7303891708967845</v>
      </c>
      <c r="L164" s="9">
        <f t="shared" si="24"/>
        <v>0.54456627833873683</v>
      </c>
      <c r="S164" s="12">
        <f t="shared" si="19"/>
        <v>4067730781725.8882</v>
      </c>
      <c r="T164" s="12">
        <f t="shared" si="20"/>
        <v>0</v>
      </c>
      <c r="U164" s="12">
        <f t="shared" si="21"/>
        <v>0</v>
      </c>
      <c r="V164" s="12">
        <f t="shared" si="22"/>
        <v>0</v>
      </c>
      <c r="W164" s="12">
        <f t="shared" si="23"/>
        <v>2215149013088.3877</v>
      </c>
    </row>
    <row r="165" spans="1:23" x14ac:dyDescent="0.3">
      <c r="A165" s="2">
        <v>22129</v>
      </c>
      <c r="B165" s="4">
        <v>526.20000000000005</v>
      </c>
      <c r="C165" s="4">
        <f t="shared" si="18"/>
        <v>526200</v>
      </c>
      <c r="D165" s="4"/>
      <c r="E165" s="4"/>
      <c r="F165" s="4"/>
      <c r="G165" s="4"/>
      <c r="H165" s="4"/>
      <c r="I165" s="4">
        <f>I163+((2/12)*(I175-I163))</f>
        <v>286770790475.31665</v>
      </c>
      <c r="J165" s="3">
        <v>29.61</v>
      </c>
      <c r="K165" s="8">
        <f t="shared" si="17"/>
        <v>7.7147247551502867</v>
      </c>
      <c r="L165" s="9">
        <f t="shared" si="24"/>
        <v>0.54498439847076519</v>
      </c>
      <c r="S165" s="12">
        <f t="shared" si="19"/>
        <v>4059488166160.0811</v>
      </c>
      <c r="T165" s="12">
        <f t="shared" si="20"/>
        <v>0</v>
      </c>
      <c r="U165" s="12">
        <f t="shared" si="21"/>
        <v>0</v>
      </c>
      <c r="V165" s="12">
        <f t="shared" si="22"/>
        <v>0</v>
      </c>
      <c r="W165" s="12">
        <f t="shared" si="23"/>
        <v>2212357716333.9414</v>
      </c>
    </row>
    <row r="166" spans="1:23" x14ac:dyDescent="0.3">
      <c r="A166" s="2">
        <v>22160</v>
      </c>
      <c r="B166" s="4">
        <v>529</v>
      </c>
      <c r="C166" s="4">
        <f t="shared" si="18"/>
        <v>529000</v>
      </c>
      <c r="D166" s="4"/>
      <c r="E166" s="4"/>
      <c r="F166" s="4"/>
      <c r="G166" s="4"/>
      <c r="H166" s="4"/>
      <c r="I166" s="4">
        <f>I163+((3/12)*(I175-I163))</f>
        <v>286990805288.78998</v>
      </c>
      <c r="J166" s="3">
        <v>29.61</v>
      </c>
      <c r="K166" s="8">
        <f t="shared" si="17"/>
        <v>7.7147247551502867</v>
      </c>
      <c r="L166" s="9">
        <f t="shared" si="24"/>
        <v>0.542515699978809</v>
      </c>
      <c r="S166" s="12">
        <f t="shared" si="19"/>
        <v>4081089395474.5015</v>
      </c>
      <c r="T166" s="12">
        <f t="shared" si="20"/>
        <v>0</v>
      </c>
      <c r="U166" s="12">
        <f t="shared" si="21"/>
        <v>0</v>
      </c>
      <c r="V166" s="12">
        <f t="shared" si="22"/>
        <v>0</v>
      </c>
      <c r="W166" s="12">
        <f t="shared" si="23"/>
        <v>2214055070061.9438</v>
      </c>
    </row>
    <row r="167" spans="1:23" x14ac:dyDescent="0.3">
      <c r="A167" s="2">
        <v>22190</v>
      </c>
      <c r="B167" s="4">
        <v>529</v>
      </c>
      <c r="C167" s="4">
        <f t="shared" si="18"/>
        <v>529000</v>
      </c>
      <c r="D167" s="4"/>
      <c r="E167" s="4"/>
      <c r="F167" s="4"/>
      <c r="G167" s="4"/>
      <c r="H167" s="4"/>
      <c r="I167" s="4">
        <f>I163+((4/12)*(I175-I163))</f>
        <v>287210820102.26331</v>
      </c>
      <c r="J167" s="3">
        <v>29.75</v>
      </c>
      <c r="K167" s="8">
        <f t="shared" si="17"/>
        <v>7.6784201680672268</v>
      </c>
      <c r="L167" s="9">
        <f t="shared" si="24"/>
        <v>0.54293160699860743</v>
      </c>
      <c r="S167" s="12">
        <f t="shared" si="19"/>
        <v>4061884268907.563</v>
      </c>
      <c r="T167" s="12">
        <f t="shared" si="20"/>
        <v>0</v>
      </c>
      <c r="U167" s="12">
        <f t="shared" si="21"/>
        <v>0</v>
      </c>
      <c r="V167" s="12">
        <f t="shared" si="22"/>
        <v>0</v>
      </c>
      <c r="W167" s="12">
        <f t="shared" si="23"/>
        <v>2205325353560.3467</v>
      </c>
    </row>
    <row r="168" spans="1:23" x14ac:dyDescent="0.3">
      <c r="A168" s="2">
        <v>22221</v>
      </c>
      <c r="B168" s="4">
        <v>529</v>
      </c>
      <c r="C168" s="4">
        <f t="shared" si="18"/>
        <v>529000</v>
      </c>
      <c r="D168" s="4"/>
      <c r="E168" s="4"/>
      <c r="F168" s="4"/>
      <c r="G168" s="4"/>
      <c r="H168" s="4"/>
      <c r="I168" s="4">
        <f>I163+((5/12)*(I175-I163))</f>
        <v>287430834915.73663</v>
      </c>
      <c r="J168" s="3">
        <v>29.78</v>
      </c>
      <c r="K168" s="8">
        <f t="shared" si="17"/>
        <v>7.6706850235057082</v>
      </c>
      <c r="L168" s="9">
        <f t="shared" si="24"/>
        <v>0.54334751401840575</v>
      </c>
      <c r="S168" s="12">
        <f t="shared" si="19"/>
        <v>4057792377434.5195</v>
      </c>
      <c r="T168" s="12">
        <f t="shared" si="20"/>
        <v>0</v>
      </c>
      <c r="U168" s="12">
        <f t="shared" si="21"/>
        <v>0</v>
      </c>
      <c r="V168" s="12">
        <f t="shared" si="22"/>
        <v>0</v>
      </c>
      <c r="W168" s="12">
        <f t="shared" si="23"/>
        <v>2204791400681.8828</v>
      </c>
    </row>
    <row r="169" spans="1:23" x14ac:dyDescent="0.3">
      <c r="A169" s="2">
        <v>22251</v>
      </c>
      <c r="B169" s="4">
        <v>523.70000000000005</v>
      </c>
      <c r="C169" s="4">
        <f t="shared" si="18"/>
        <v>523700.00000000006</v>
      </c>
      <c r="D169" s="4"/>
      <c r="E169" s="4"/>
      <c r="F169" s="4"/>
      <c r="G169" s="4"/>
      <c r="H169" s="4"/>
      <c r="I169" s="4">
        <f>I163+((6/12)*(I175-I163))</f>
        <v>287650849729.20996</v>
      </c>
      <c r="J169" s="3">
        <v>29.81</v>
      </c>
      <c r="K169" s="8">
        <f t="shared" si="17"/>
        <v>7.6629654478362967</v>
      </c>
      <c r="L169" s="9">
        <f t="shared" si="24"/>
        <v>0.54926646883561181</v>
      </c>
      <c r="S169" s="12">
        <f t="shared" si="19"/>
        <v>4013095005031.8691</v>
      </c>
      <c r="T169" s="12">
        <f t="shared" si="20"/>
        <v>0</v>
      </c>
      <c r="U169" s="12">
        <f t="shared" si="21"/>
        <v>0</v>
      </c>
      <c r="V169" s="12">
        <f t="shared" si="22"/>
        <v>0</v>
      </c>
      <c r="W169" s="12">
        <f t="shared" si="23"/>
        <v>2204258522515.6865</v>
      </c>
    </row>
    <row r="170" spans="1:23" x14ac:dyDescent="0.3">
      <c r="A170" s="2">
        <v>22282</v>
      </c>
      <c r="B170" s="4">
        <v>523.70000000000005</v>
      </c>
      <c r="C170" s="4">
        <f t="shared" si="18"/>
        <v>523700.00000000006</v>
      </c>
      <c r="D170" s="4"/>
      <c r="E170" s="4"/>
      <c r="F170" s="4"/>
      <c r="G170" s="4"/>
      <c r="H170" s="4"/>
      <c r="I170" s="4">
        <f>I163+((7/12)*(I175-I163))</f>
        <v>287870864542.68335</v>
      </c>
      <c r="J170" s="3">
        <v>29.84</v>
      </c>
      <c r="K170" s="8">
        <f t="shared" si="17"/>
        <v>7.6552613941018768</v>
      </c>
      <c r="L170" s="9">
        <f t="shared" si="24"/>
        <v>0.54968658495834122</v>
      </c>
      <c r="S170" s="12">
        <f t="shared" si="19"/>
        <v>4009060392091.1533</v>
      </c>
      <c r="T170" s="12">
        <f t="shared" si="20"/>
        <v>0</v>
      </c>
      <c r="U170" s="12">
        <f t="shared" si="21"/>
        <v>0</v>
      </c>
      <c r="V170" s="12">
        <f t="shared" si="22"/>
        <v>0</v>
      </c>
      <c r="W170" s="12">
        <f t="shared" si="23"/>
        <v>2203726715820.3345</v>
      </c>
    </row>
    <row r="171" spans="1:23" x14ac:dyDescent="0.3">
      <c r="A171" s="2">
        <v>22313</v>
      </c>
      <c r="B171" s="4">
        <v>523.70000000000005</v>
      </c>
      <c r="C171" s="4">
        <f t="shared" si="18"/>
        <v>523700.00000000006</v>
      </c>
      <c r="D171" s="4"/>
      <c r="E171" s="4"/>
      <c r="F171" s="4"/>
      <c r="G171" s="4"/>
      <c r="H171" s="4"/>
      <c r="I171" s="4">
        <f>I163+((8/12)*(I175-I163))</f>
        <v>288090879356.15668</v>
      </c>
      <c r="J171" s="3">
        <v>29.84</v>
      </c>
      <c r="K171" s="8">
        <f t="shared" si="17"/>
        <v>7.6552613941018768</v>
      </c>
      <c r="L171" s="9">
        <f t="shared" si="24"/>
        <v>0.55010670108107051</v>
      </c>
      <c r="S171" s="12">
        <f t="shared" si="19"/>
        <v>4009060392091.1533</v>
      </c>
      <c r="T171" s="12">
        <f t="shared" si="20"/>
        <v>0</v>
      </c>
      <c r="U171" s="12">
        <f t="shared" si="21"/>
        <v>0</v>
      </c>
      <c r="V171" s="12">
        <f t="shared" si="22"/>
        <v>0</v>
      </c>
      <c r="W171" s="12">
        <f t="shared" si="23"/>
        <v>2205410986728.0474</v>
      </c>
    </row>
    <row r="172" spans="1:23" x14ac:dyDescent="0.3">
      <c r="A172" s="2">
        <v>22341</v>
      </c>
      <c r="B172" s="4">
        <v>528</v>
      </c>
      <c r="C172" s="4">
        <f t="shared" si="18"/>
        <v>528000</v>
      </c>
      <c r="D172" s="4"/>
      <c r="E172" s="4"/>
      <c r="F172" s="4"/>
      <c r="G172" s="4"/>
      <c r="H172" s="4"/>
      <c r="I172" s="4">
        <f>I163+((9/12)*(I175-I163))</f>
        <v>288310894169.63</v>
      </c>
      <c r="J172" s="3">
        <v>29.84</v>
      </c>
      <c r="K172" s="8">
        <f t="shared" si="17"/>
        <v>7.6552613941018768</v>
      </c>
      <c r="L172" s="9">
        <f t="shared" si="24"/>
        <v>0.54604336016975374</v>
      </c>
      <c r="S172" s="12">
        <f t="shared" si="19"/>
        <v>4041978016085.791</v>
      </c>
      <c r="T172" s="12">
        <f t="shared" si="20"/>
        <v>0</v>
      </c>
      <c r="U172" s="12">
        <f t="shared" si="21"/>
        <v>0</v>
      </c>
      <c r="V172" s="12">
        <f t="shared" si="22"/>
        <v>0</v>
      </c>
      <c r="W172" s="12">
        <f t="shared" si="23"/>
        <v>2207095257635.7603</v>
      </c>
    </row>
    <row r="173" spans="1:23" x14ac:dyDescent="0.3">
      <c r="A173" s="2">
        <v>22372</v>
      </c>
      <c r="B173" s="4">
        <v>528</v>
      </c>
      <c r="C173" s="4">
        <f t="shared" si="18"/>
        <v>528000</v>
      </c>
      <c r="D173" s="4"/>
      <c r="E173" s="4"/>
      <c r="F173" s="4"/>
      <c r="G173" s="4"/>
      <c r="H173" s="4"/>
      <c r="I173" s="4">
        <f>I163+((10/12)*(I175-I163))</f>
        <v>288530908983.10333</v>
      </c>
      <c r="J173" s="3">
        <v>29.81</v>
      </c>
      <c r="K173" s="8">
        <f t="shared" si="17"/>
        <v>7.6629654478362967</v>
      </c>
      <c r="L173" s="9">
        <f t="shared" si="24"/>
        <v>0.54646005489224114</v>
      </c>
      <c r="S173" s="12">
        <f t="shared" si="19"/>
        <v>4046045756457.5649</v>
      </c>
      <c r="T173" s="12">
        <f t="shared" si="20"/>
        <v>0</v>
      </c>
      <c r="U173" s="12">
        <f t="shared" si="21"/>
        <v>0</v>
      </c>
      <c r="V173" s="12">
        <f t="shared" si="22"/>
        <v>0</v>
      </c>
      <c r="W173" s="12">
        <f t="shared" si="23"/>
        <v>2211002386170.3203</v>
      </c>
    </row>
    <row r="174" spans="1:23" x14ac:dyDescent="0.3">
      <c r="A174" s="2">
        <v>22402</v>
      </c>
      <c r="B174" s="4">
        <v>528</v>
      </c>
      <c r="C174" s="4">
        <f t="shared" si="18"/>
        <v>528000</v>
      </c>
      <c r="D174" s="4"/>
      <c r="E174" s="4"/>
      <c r="F174" s="4"/>
      <c r="G174" s="4"/>
      <c r="H174" s="4"/>
      <c r="I174" s="4">
        <f>I163+((11/12)*(I175-I163))</f>
        <v>288750923796.57666</v>
      </c>
      <c r="J174" s="3">
        <v>29.84</v>
      </c>
      <c r="K174" s="8">
        <f t="shared" si="17"/>
        <v>7.6552613941018768</v>
      </c>
      <c r="L174" s="9">
        <f t="shared" si="24"/>
        <v>0.54687674961472854</v>
      </c>
      <c r="S174" s="12">
        <f t="shared" si="19"/>
        <v>4041978016085.791</v>
      </c>
      <c r="T174" s="12">
        <f t="shared" si="20"/>
        <v>0</v>
      </c>
      <c r="U174" s="12">
        <f t="shared" si="21"/>
        <v>0</v>
      </c>
      <c r="V174" s="12">
        <f t="shared" si="22"/>
        <v>0</v>
      </c>
      <c r="W174" s="12">
        <f t="shared" si="23"/>
        <v>2210463799451.186</v>
      </c>
    </row>
    <row r="175" spans="1:23" x14ac:dyDescent="0.3">
      <c r="A175" s="2">
        <v>22433</v>
      </c>
      <c r="B175" s="4">
        <v>539</v>
      </c>
      <c r="C175" s="4">
        <f t="shared" si="18"/>
        <v>539000</v>
      </c>
      <c r="D175" s="4"/>
      <c r="E175" s="4"/>
      <c r="F175" s="4"/>
      <c r="G175" s="4"/>
      <c r="H175" s="4"/>
      <c r="I175" s="4">
        <v>288970938610.04999</v>
      </c>
      <c r="J175" s="3">
        <v>29.84</v>
      </c>
      <c r="K175" s="8">
        <f t="shared" si="17"/>
        <v>7.6552613941018768</v>
      </c>
      <c r="L175" s="9">
        <f t="shared" si="24"/>
        <v>0.53612419037115022</v>
      </c>
      <c r="S175" s="12">
        <f t="shared" si="19"/>
        <v>4126185891420.9116</v>
      </c>
      <c r="T175" s="12">
        <f t="shared" si="20"/>
        <v>0</v>
      </c>
      <c r="U175" s="12">
        <f t="shared" si="21"/>
        <v>0</v>
      </c>
      <c r="V175" s="12">
        <f t="shared" si="22"/>
        <v>0</v>
      </c>
      <c r="W175" s="12">
        <f t="shared" si="23"/>
        <v>2212148070358.8989</v>
      </c>
    </row>
    <row r="176" spans="1:23" x14ac:dyDescent="0.3">
      <c r="A176" s="2">
        <v>22463</v>
      </c>
      <c r="B176" s="4">
        <v>539</v>
      </c>
      <c r="C176" s="4">
        <f t="shared" si="18"/>
        <v>539000</v>
      </c>
      <c r="D176" s="4"/>
      <c r="E176" s="4"/>
      <c r="F176" s="4"/>
      <c r="G176" s="4"/>
      <c r="H176" s="4"/>
      <c r="I176" s="4">
        <f>I175+((1/12)*(I187-I175))</f>
        <v>289740095619.28497</v>
      </c>
      <c r="J176" s="3">
        <v>29.92</v>
      </c>
      <c r="K176" s="8">
        <f t="shared" si="17"/>
        <v>7.6347927807486622</v>
      </c>
      <c r="L176" s="9">
        <f t="shared" si="24"/>
        <v>0.53755119780943406</v>
      </c>
      <c r="S176" s="12">
        <f t="shared" si="19"/>
        <v>4115153308823.5288</v>
      </c>
      <c r="T176" s="12">
        <f t="shared" si="20"/>
        <v>0</v>
      </c>
      <c r="U176" s="12">
        <f t="shared" si="21"/>
        <v>0</v>
      </c>
      <c r="V176" s="12">
        <f t="shared" si="22"/>
        <v>0</v>
      </c>
      <c r="W176" s="12">
        <f t="shared" si="23"/>
        <v>2212105590327.5439</v>
      </c>
    </row>
    <row r="177" spans="1:23" x14ac:dyDescent="0.3">
      <c r="A177" s="2">
        <v>22494</v>
      </c>
      <c r="B177" s="4">
        <v>539</v>
      </c>
      <c r="C177" s="4">
        <f t="shared" si="18"/>
        <v>539000</v>
      </c>
      <c r="D177" s="4"/>
      <c r="E177" s="4"/>
      <c r="F177" s="4"/>
      <c r="G177" s="4"/>
      <c r="H177" s="4"/>
      <c r="I177" s="4">
        <f>I175+((2/12)*(I187-I175))</f>
        <v>290509252628.52002</v>
      </c>
      <c r="J177" s="3">
        <v>29.94</v>
      </c>
      <c r="K177" s="8">
        <f t="shared" si="17"/>
        <v>7.6296927187708743</v>
      </c>
      <c r="L177" s="9">
        <f t="shared" si="24"/>
        <v>0.538978205247718</v>
      </c>
      <c r="S177" s="12">
        <f t="shared" si="19"/>
        <v>4112404375417.501</v>
      </c>
      <c r="T177" s="12">
        <f t="shared" si="20"/>
        <v>0</v>
      </c>
      <c r="U177" s="12">
        <f t="shared" si="21"/>
        <v>0</v>
      </c>
      <c r="V177" s="12">
        <f t="shared" si="22"/>
        <v>0</v>
      </c>
      <c r="W177" s="12">
        <f t="shared" si="23"/>
        <v>2216496329515.3877</v>
      </c>
    </row>
    <row r="178" spans="1:23" x14ac:dyDescent="0.3">
      <c r="A178" s="2">
        <v>22525</v>
      </c>
      <c r="B178" s="4">
        <v>549.5</v>
      </c>
      <c r="C178" s="4">
        <f t="shared" si="18"/>
        <v>549500</v>
      </c>
      <c r="D178" s="4"/>
      <c r="E178" s="4"/>
      <c r="F178" s="4"/>
      <c r="G178" s="4"/>
      <c r="H178" s="4"/>
      <c r="I178" s="4">
        <f>I175+((3/12)*(I187-I175))</f>
        <v>291278409637.755</v>
      </c>
      <c r="J178" s="3">
        <v>29.98</v>
      </c>
      <c r="K178" s="8">
        <f t="shared" si="17"/>
        <v>7.6195130086724481</v>
      </c>
      <c r="L178" s="9">
        <f t="shared" si="24"/>
        <v>0.53007899843085537</v>
      </c>
      <c r="S178" s="12">
        <f t="shared" si="19"/>
        <v>4186922398265.5103</v>
      </c>
      <c r="T178" s="12">
        <f t="shared" si="20"/>
        <v>0</v>
      </c>
      <c r="U178" s="12">
        <f t="shared" si="21"/>
        <v>0</v>
      </c>
      <c r="V178" s="12">
        <f t="shared" si="22"/>
        <v>0</v>
      </c>
      <c r="W178" s="12">
        <f t="shared" si="23"/>
        <v>2219399631380.2964</v>
      </c>
    </row>
    <row r="179" spans="1:23" x14ac:dyDescent="0.3">
      <c r="A179" s="2">
        <v>22555</v>
      </c>
      <c r="B179" s="4">
        <v>549.5</v>
      </c>
      <c r="C179" s="4">
        <f t="shared" si="18"/>
        <v>549500</v>
      </c>
      <c r="D179" s="4"/>
      <c r="E179" s="4"/>
      <c r="F179" s="4"/>
      <c r="G179" s="4"/>
      <c r="H179" s="4"/>
      <c r="I179" s="4">
        <f>I175+((4/12)*(I187-I175))</f>
        <v>292047566646.98999</v>
      </c>
      <c r="J179" s="3">
        <v>29.98</v>
      </c>
      <c r="K179" s="8">
        <f t="shared" si="17"/>
        <v>7.6195130086724481</v>
      </c>
      <c r="L179" s="9">
        <f t="shared" si="24"/>
        <v>0.53147873821108282</v>
      </c>
      <c r="S179" s="12">
        <f t="shared" si="19"/>
        <v>4186922398265.5103</v>
      </c>
      <c r="T179" s="12">
        <f t="shared" si="20"/>
        <v>0</v>
      </c>
      <c r="U179" s="12">
        <f t="shared" si="21"/>
        <v>0</v>
      </c>
      <c r="V179" s="12">
        <f t="shared" si="22"/>
        <v>0</v>
      </c>
      <c r="W179" s="12">
        <f t="shared" si="23"/>
        <v>2225260233217.874</v>
      </c>
    </row>
    <row r="180" spans="1:23" x14ac:dyDescent="0.3">
      <c r="A180" s="2">
        <v>22586</v>
      </c>
      <c r="B180" s="4">
        <v>549.5</v>
      </c>
      <c r="C180" s="4">
        <f t="shared" si="18"/>
        <v>549500</v>
      </c>
      <c r="D180" s="4"/>
      <c r="E180" s="4"/>
      <c r="F180" s="4"/>
      <c r="G180" s="4"/>
      <c r="H180" s="4"/>
      <c r="I180" s="4">
        <f>I175+((5/12)*(I187-I175))</f>
        <v>292816723656.22498</v>
      </c>
      <c r="J180" s="3">
        <v>29.98</v>
      </c>
      <c r="K180" s="8">
        <f t="shared" si="17"/>
        <v>7.6195130086724481</v>
      </c>
      <c r="L180" s="9">
        <f t="shared" si="24"/>
        <v>0.53287847799131027</v>
      </c>
      <c r="S180" s="12">
        <f t="shared" si="19"/>
        <v>4186922398265.5103</v>
      </c>
      <c r="T180" s="12">
        <f t="shared" si="20"/>
        <v>0</v>
      </c>
      <c r="U180" s="12">
        <f t="shared" si="21"/>
        <v>0</v>
      </c>
      <c r="V180" s="12">
        <f t="shared" si="22"/>
        <v>0</v>
      </c>
      <c r="W180" s="12">
        <f t="shared" si="23"/>
        <v>2231120835055.4517</v>
      </c>
    </row>
    <row r="181" spans="1:23" x14ac:dyDescent="0.3">
      <c r="A181" s="2">
        <v>22616</v>
      </c>
      <c r="B181" s="4">
        <v>562.6</v>
      </c>
      <c r="C181" s="4">
        <f t="shared" si="18"/>
        <v>562600</v>
      </c>
      <c r="D181" s="4"/>
      <c r="E181" s="4"/>
      <c r="F181" s="4"/>
      <c r="G181" s="4"/>
      <c r="H181" s="4"/>
      <c r="I181" s="4">
        <f>I175+((6/12)*(I187-I175))</f>
        <v>293585880665.45996</v>
      </c>
      <c r="J181" s="3">
        <v>30.01</v>
      </c>
      <c r="K181" s="8">
        <f t="shared" si="17"/>
        <v>7.6118960346551141</v>
      </c>
      <c r="L181" s="9">
        <f t="shared" si="24"/>
        <v>0.52183768337266256</v>
      </c>
      <c r="S181" s="12">
        <f t="shared" si="19"/>
        <v>4282452709096.9673</v>
      </c>
      <c r="T181" s="12">
        <f t="shared" si="20"/>
        <v>0</v>
      </c>
      <c r="U181" s="12">
        <f t="shared" si="21"/>
        <v>0</v>
      </c>
      <c r="V181" s="12">
        <f t="shared" si="22"/>
        <v>0</v>
      </c>
      <c r="W181" s="12">
        <f t="shared" si="23"/>
        <v>2234745200868.144</v>
      </c>
    </row>
    <row r="182" spans="1:23" x14ac:dyDescent="0.3">
      <c r="A182" s="2">
        <v>22647</v>
      </c>
      <c r="B182" s="4">
        <v>562.6</v>
      </c>
      <c r="C182" s="4">
        <f t="shared" si="18"/>
        <v>562600</v>
      </c>
      <c r="D182" s="4"/>
      <c r="E182" s="4"/>
      <c r="F182" s="4"/>
      <c r="G182" s="4"/>
      <c r="H182" s="4"/>
      <c r="I182" s="4">
        <f>I175+((7/12)*(I187-I175))</f>
        <v>294355037674.69501</v>
      </c>
      <c r="J182" s="3">
        <v>30.04</v>
      </c>
      <c r="K182" s="8">
        <f t="shared" si="17"/>
        <v>7.6042942743009316</v>
      </c>
      <c r="L182" s="9">
        <f t="shared" si="24"/>
        <v>0.52320483056291323</v>
      </c>
      <c r="S182" s="12">
        <f t="shared" si="19"/>
        <v>4278175958721.7036</v>
      </c>
      <c r="T182" s="12">
        <f t="shared" si="20"/>
        <v>0</v>
      </c>
      <c r="U182" s="12">
        <f t="shared" si="21"/>
        <v>0</v>
      </c>
      <c r="V182" s="12">
        <f t="shared" si="22"/>
        <v>0</v>
      </c>
      <c r="W182" s="12">
        <f t="shared" si="23"/>
        <v>2238362327601.3184</v>
      </c>
    </row>
    <row r="183" spans="1:23" x14ac:dyDescent="0.3">
      <c r="A183" s="2">
        <v>22678</v>
      </c>
      <c r="B183" s="4">
        <v>562.6</v>
      </c>
      <c r="C183" s="4">
        <f t="shared" si="18"/>
        <v>562600</v>
      </c>
      <c r="D183" s="4"/>
      <c r="E183" s="4"/>
      <c r="F183" s="4"/>
      <c r="G183" s="4"/>
      <c r="H183" s="4"/>
      <c r="I183" s="4">
        <f>I175+((8/12)*(I187-I175))</f>
        <v>295124194683.92999</v>
      </c>
      <c r="J183" s="3">
        <v>30.11</v>
      </c>
      <c r="K183" s="8">
        <f t="shared" si="17"/>
        <v>7.5866157422783127</v>
      </c>
      <c r="L183" s="9">
        <f t="shared" si="24"/>
        <v>0.52457197775316389</v>
      </c>
      <c r="S183" s="12">
        <f t="shared" si="19"/>
        <v>4268230016605.7788</v>
      </c>
      <c r="T183" s="12">
        <f t="shared" si="20"/>
        <v>0</v>
      </c>
      <c r="U183" s="12">
        <f t="shared" si="21"/>
        <v>0</v>
      </c>
      <c r="V183" s="12">
        <f t="shared" si="22"/>
        <v>0</v>
      </c>
      <c r="W183" s="12">
        <f t="shared" si="23"/>
        <v>2238993861316.313</v>
      </c>
    </row>
    <row r="184" spans="1:23" x14ac:dyDescent="0.3">
      <c r="A184" s="2">
        <v>22706</v>
      </c>
      <c r="B184" s="4">
        <v>576.1</v>
      </c>
      <c r="C184" s="4">
        <f t="shared" si="18"/>
        <v>576100</v>
      </c>
      <c r="D184" s="4"/>
      <c r="E184" s="4"/>
      <c r="F184" s="4"/>
      <c r="G184" s="4"/>
      <c r="H184" s="4"/>
      <c r="I184" s="4">
        <f>I175+((9/12)*(I187-I175))</f>
        <v>295893351693.16498</v>
      </c>
      <c r="J184" s="3">
        <v>30.17</v>
      </c>
      <c r="K184" s="8">
        <f t="shared" si="17"/>
        <v>7.5715280079549219</v>
      </c>
      <c r="L184" s="9">
        <f t="shared" si="24"/>
        <v>0.51361456638285885</v>
      </c>
      <c r="S184" s="12">
        <f t="shared" si="19"/>
        <v>4361957285382.8306</v>
      </c>
      <c r="T184" s="12">
        <f t="shared" si="20"/>
        <v>0</v>
      </c>
      <c r="U184" s="12">
        <f t="shared" si="21"/>
        <v>0</v>
      </c>
      <c r="V184" s="12">
        <f t="shared" si="22"/>
        <v>0</v>
      </c>
      <c r="W184" s="12">
        <f t="shared" si="23"/>
        <v>2240364799712.4546</v>
      </c>
    </row>
    <row r="185" spans="1:23" x14ac:dyDescent="0.3">
      <c r="A185" s="2">
        <v>22737</v>
      </c>
      <c r="B185" s="4">
        <v>576.1</v>
      </c>
      <c r="C185" s="4">
        <f t="shared" si="18"/>
        <v>576100</v>
      </c>
      <c r="D185" s="4"/>
      <c r="E185" s="4"/>
      <c r="F185" s="4"/>
      <c r="G185" s="4"/>
      <c r="H185" s="4"/>
      <c r="I185" s="4">
        <f>I175+((10/12)*(I187-I175))</f>
        <v>296662508702.40002</v>
      </c>
      <c r="J185" s="3">
        <v>30.21</v>
      </c>
      <c r="K185" s="8">
        <f t="shared" si="17"/>
        <v>7.5615028136378681</v>
      </c>
      <c r="L185" s="9">
        <f t="shared" si="24"/>
        <v>0.51494967662280855</v>
      </c>
      <c r="S185" s="12">
        <f t="shared" si="19"/>
        <v>4356181770936.7759</v>
      </c>
      <c r="T185" s="12">
        <f t="shared" si="20"/>
        <v>0</v>
      </c>
      <c r="U185" s="12">
        <f t="shared" si="21"/>
        <v>0</v>
      </c>
      <c r="V185" s="12">
        <f t="shared" si="22"/>
        <v>0</v>
      </c>
      <c r="W185" s="12">
        <f t="shared" si="23"/>
        <v>2243214394254.0664</v>
      </c>
    </row>
    <row r="186" spans="1:23" x14ac:dyDescent="0.3">
      <c r="A186" s="2">
        <v>22767</v>
      </c>
      <c r="B186" s="4">
        <v>576.1</v>
      </c>
      <c r="C186" s="4">
        <f t="shared" si="18"/>
        <v>576100</v>
      </c>
      <c r="D186" s="4"/>
      <c r="E186" s="4"/>
      <c r="F186" s="4"/>
      <c r="G186" s="4"/>
      <c r="H186" s="4"/>
      <c r="I186" s="4">
        <f>I175+((11/12)*(I187-I175))</f>
        <v>297431665711.63501</v>
      </c>
      <c r="J186" s="3">
        <v>30.24</v>
      </c>
      <c r="K186" s="8">
        <f t="shared" si="17"/>
        <v>7.554001322751323</v>
      </c>
      <c r="L186" s="9">
        <f t="shared" si="24"/>
        <v>0.51628478686275825</v>
      </c>
      <c r="S186" s="12">
        <f t="shared" si="19"/>
        <v>4351860162037.0371</v>
      </c>
      <c r="T186" s="12">
        <f t="shared" si="20"/>
        <v>0</v>
      </c>
      <c r="U186" s="12">
        <f t="shared" si="21"/>
        <v>0</v>
      </c>
      <c r="V186" s="12">
        <f t="shared" si="22"/>
        <v>0</v>
      </c>
      <c r="W186" s="12">
        <f t="shared" si="23"/>
        <v>2246799196213.8203</v>
      </c>
    </row>
    <row r="187" spans="1:23" x14ac:dyDescent="0.3">
      <c r="A187" s="2">
        <v>22798</v>
      </c>
      <c r="B187" s="4">
        <v>583.20000000000005</v>
      </c>
      <c r="C187" s="4">
        <f t="shared" si="18"/>
        <v>583200</v>
      </c>
      <c r="D187" s="4"/>
      <c r="E187" s="4"/>
      <c r="F187" s="4"/>
      <c r="G187" s="4"/>
      <c r="H187" s="4"/>
      <c r="I187" s="4">
        <v>298200822720.87</v>
      </c>
      <c r="J187" s="3">
        <v>30.21</v>
      </c>
      <c r="K187" s="8">
        <f t="shared" si="17"/>
        <v>7.5615028136378681</v>
      </c>
      <c r="L187" s="9">
        <f t="shared" si="24"/>
        <v>0.5113182831290638</v>
      </c>
      <c r="S187" s="12">
        <f t="shared" si="19"/>
        <v>4409868440913.6045</v>
      </c>
      <c r="T187" s="12">
        <f t="shared" si="20"/>
        <v>0</v>
      </c>
      <c r="U187" s="12">
        <f t="shared" si="21"/>
        <v>0</v>
      </c>
      <c r="V187" s="12">
        <f t="shared" si="22"/>
        <v>0</v>
      </c>
      <c r="W187" s="12">
        <f t="shared" si="23"/>
        <v>2254846360032.9854</v>
      </c>
    </row>
    <row r="188" spans="1:23" x14ac:dyDescent="0.3">
      <c r="A188" s="2">
        <v>22828</v>
      </c>
      <c r="B188" s="4">
        <v>583.20000000000005</v>
      </c>
      <c r="C188" s="4">
        <f t="shared" si="18"/>
        <v>583200</v>
      </c>
      <c r="D188" s="4"/>
      <c r="E188" s="4"/>
      <c r="F188" s="4"/>
      <c r="G188" s="4"/>
      <c r="H188" s="4"/>
      <c r="I188" s="4">
        <f>I187+((1/12)*(I199-I187))</f>
        <v>298839056910.49835</v>
      </c>
      <c r="J188" s="3">
        <v>30.22</v>
      </c>
      <c r="K188" s="8">
        <f t="shared" si="17"/>
        <v>7.5590006618133687</v>
      </c>
      <c r="L188" s="9">
        <f t="shared" si="24"/>
        <v>0.51241264902348826</v>
      </c>
      <c r="S188" s="12">
        <f t="shared" si="19"/>
        <v>4408409185969.5566</v>
      </c>
      <c r="T188" s="12">
        <f t="shared" si="20"/>
        <v>0</v>
      </c>
      <c r="U188" s="12">
        <f t="shared" si="21"/>
        <v>0</v>
      </c>
      <c r="V188" s="12">
        <f t="shared" si="22"/>
        <v>0</v>
      </c>
      <c r="W188" s="12">
        <f t="shared" si="23"/>
        <v>2258924628962.1401</v>
      </c>
    </row>
    <row r="189" spans="1:23" x14ac:dyDescent="0.3">
      <c r="A189" s="2">
        <v>22859</v>
      </c>
      <c r="B189" s="4">
        <v>583.20000000000005</v>
      </c>
      <c r="C189" s="4">
        <f t="shared" si="18"/>
        <v>583200</v>
      </c>
      <c r="D189" s="4"/>
      <c r="E189" s="4"/>
      <c r="F189" s="4"/>
      <c r="G189" s="4"/>
      <c r="H189" s="4"/>
      <c r="I189" s="4">
        <f>I187+((2/12)*(I199-I187))</f>
        <v>299477291100.12665</v>
      </c>
      <c r="J189" s="3">
        <v>30.28</v>
      </c>
      <c r="K189" s="8">
        <f t="shared" si="17"/>
        <v>7.5440224570673706</v>
      </c>
      <c r="L189" s="9">
        <f t="shared" si="24"/>
        <v>0.51350701491791262</v>
      </c>
      <c r="S189" s="12">
        <f t="shared" si="19"/>
        <v>4399673896961.6904</v>
      </c>
      <c r="T189" s="12">
        <f t="shared" si="20"/>
        <v>0</v>
      </c>
      <c r="U189" s="12">
        <f t="shared" si="21"/>
        <v>0</v>
      </c>
      <c r="V189" s="12">
        <f t="shared" si="22"/>
        <v>0</v>
      </c>
      <c r="W189" s="12">
        <f t="shared" si="23"/>
        <v>2259263409441.0576</v>
      </c>
    </row>
    <row r="190" spans="1:23" x14ac:dyDescent="0.3">
      <c r="A190" s="2">
        <v>22890</v>
      </c>
      <c r="B190" s="4">
        <v>590</v>
      </c>
      <c r="C190" s="4">
        <f t="shared" si="18"/>
        <v>590000</v>
      </c>
      <c r="D190" s="4"/>
      <c r="E190" s="4"/>
      <c r="F190" s="4"/>
      <c r="G190" s="4"/>
      <c r="H190" s="4"/>
      <c r="I190" s="4">
        <f>I187+((3/12)*(I199-I187))</f>
        <v>300115525289.755</v>
      </c>
      <c r="J190" s="3">
        <v>30.42</v>
      </c>
      <c r="K190" s="8">
        <f t="shared" si="17"/>
        <v>7.5093030900723203</v>
      </c>
      <c r="L190" s="9">
        <f t="shared" si="24"/>
        <v>0.50867038184704239</v>
      </c>
      <c r="S190" s="12">
        <f t="shared" si="19"/>
        <v>4430488823142.6689</v>
      </c>
      <c r="T190" s="12">
        <f t="shared" si="20"/>
        <v>0</v>
      </c>
      <c r="U190" s="12">
        <f t="shared" si="21"/>
        <v>0</v>
      </c>
      <c r="V190" s="12">
        <f t="shared" si="22"/>
        <v>0</v>
      </c>
      <c r="W190" s="12">
        <f t="shared" si="23"/>
        <v>2253658441437.0347</v>
      </c>
    </row>
    <row r="191" spans="1:23" x14ac:dyDescent="0.3">
      <c r="A191" s="2">
        <v>22920</v>
      </c>
      <c r="B191" s="4">
        <v>590</v>
      </c>
      <c r="C191" s="4">
        <f t="shared" si="18"/>
        <v>590000</v>
      </c>
      <c r="D191" s="4"/>
      <c r="E191" s="4"/>
      <c r="F191" s="4"/>
      <c r="G191" s="4"/>
      <c r="H191" s="4"/>
      <c r="I191" s="4">
        <f>I187+((4/12)*(I199-I187))</f>
        <v>300753759479.3833</v>
      </c>
      <c r="J191" s="3">
        <v>30.38</v>
      </c>
      <c r="K191" s="8">
        <f t="shared" si="17"/>
        <v>7.5191902567478603</v>
      </c>
      <c r="L191" s="9">
        <f t="shared" si="24"/>
        <v>0.50975213471081915</v>
      </c>
      <c r="S191" s="12">
        <f t="shared" si="19"/>
        <v>4436322251481.2383</v>
      </c>
      <c r="T191" s="12">
        <f t="shared" si="20"/>
        <v>0</v>
      </c>
      <c r="U191" s="12">
        <f t="shared" si="21"/>
        <v>0</v>
      </c>
      <c r="V191" s="12">
        <f t="shared" si="22"/>
        <v>0</v>
      </c>
      <c r="W191" s="12">
        <f t="shared" si="23"/>
        <v>2261424737957.6685</v>
      </c>
    </row>
    <row r="192" spans="1:23" x14ac:dyDescent="0.3">
      <c r="A192" s="2">
        <v>22951</v>
      </c>
      <c r="B192" s="4">
        <v>590</v>
      </c>
      <c r="C192" s="4">
        <f t="shared" si="18"/>
        <v>590000</v>
      </c>
      <c r="D192" s="4"/>
      <c r="E192" s="4"/>
      <c r="F192" s="4"/>
      <c r="G192" s="4"/>
      <c r="H192" s="4"/>
      <c r="I192" s="4">
        <f>I187+((5/12)*(I199-I187))</f>
        <v>301391993669.01166</v>
      </c>
      <c r="J192" s="3">
        <v>30.38</v>
      </c>
      <c r="K192" s="8">
        <f t="shared" si="17"/>
        <v>7.5191902567478603</v>
      </c>
      <c r="L192" s="9">
        <f t="shared" si="24"/>
        <v>0.51083388757459602</v>
      </c>
      <c r="S192" s="12">
        <f t="shared" si="19"/>
        <v>4436322251481.2383</v>
      </c>
      <c r="T192" s="12">
        <f t="shared" si="20"/>
        <v>0</v>
      </c>
      <c r="U192" s="12">
        <f t="shared" si="21"/>
        <v>0</v>
      </c>
      <c r="V192" s="12">
        <f t="shared" si="22"/>
        <v>0</v>
      </c>
      <c r="W192" s="12">
        <f t="shared" si="23"/>
        <v>2266223742257.8452</v>
      </c>
    </row>
    <row r="193" spans="1:23" x14ac:dyDescent="0.3">
      <c r="A193" s="2">
        <v>22981</v>
      </c>
      <c r="B193" s="4">
        <v>593.29999999999995</v>
      </c>
      <c r="C193" s="4">
        <f t="shared" si="18"/>
        <v>593300</v>
      </c>
      <c r="D193" s="4"/>
      <c r="E193" s="4"/>
      <c r="F193" s="4"/>
      <c r="G193" s="4"/>
      <c r="H193" s="4"/>
      <c r="I193" s="4">
        <f>I187+((6/12)*(I199-I187))</f>
        <v>302030227858.64001</v>
      </c>
      <c r="J193" s="3">
        <v>30.38</v>
      </c>
      <c r="K193" s="8">
        <f t="shared" si="17"/>
        <v>7.5191902567478603</v>
      </c>
      <c r="L193" s="9">
        <f t="shared" si="24"/>
        <v>0.50906830921732682</v>
      </c>
      <c r="S193" s="12">
        <f t="shared" si="19"/>
        <v>4461135579328.5049</v>
      </c>
      <c r="T193" s="12">
        <f t="shared" si="20"/>
        <v>0</v>
      </c>
      <c r="U193" s="12">
        <f t="shared" si="21"/>
        <v>0</v>
      </c>
      <c r="V193" s="12">
        <f t="shared" si="22"/>
        <v>0</v>
      </c>
      <c r="W193" s="12">
        <f t="shared" si="23"/>
        <v>2271022746558.022</v>
      </c>
    </row>
    <row r="194" spans="1:23" x14ac:dyDescent="0.3">
      <c r="A194" s="2">
        <v>23012</v>
      </c>
      <c r="B194" s="4">
        <v>593.29999999999995</v>
      </c>
      <c r="C194" s="4">
        <f t="shared" si="18"/>
        <v>593300</v>
      </c>
      <c r="D194" s="4"/>
      <c r="E194" s="4"/>
      <c r="F194" s="4"/>
      <c r="G194" s="4"/>
      <c r="H194" s="4"/>
      <c r="I194" s="4">
        <f>I187+((7/12)*(I199-I187))</f>
        <v>302668462048.26831</v>
      </c>
      <c r="J194" s="3">
        <v>30.44</v>
      </c>
      <c r="K194" s="8">
        <f t="shared" ref="K194:K257" si="25">J$783/J194</f>
        <v>7.5043692509855449</v>
      </c>
      <c r="L194" s="9">
        <f t="shared" si="24"/>
        <v>0.51014404525243273</v>
      </c>
      <c r="S194" s="12">
        <f t="shared" si="19"/>
        <v>4452342276609.7236</v>
      </c>
      <c r="T194" s="12">
        <f t="shared" si="20"/>
        <v>0</v>
      </c>
      <c r="U194" s="12">
        <f t="shared" si="21"/>
        <v>0</v>
      </c>
      <c r="V194" s="12">
        <f t="shared" si="22"/>
        <v>0</v>
      </c>
      <c r="W194" s="12">
        <f t="shared" si="23"/>
        <v>2271335899838.1099</v>
      </c>
    </row>
    <row r="195" spans="1:23" x14ac:dyDescent="0.3">
      <c r="A195" s="2">
        <v>23043</v>
      </c>
      <c r="B195" s="4">
        <v>593.29999999999995</v>
      </c>
      <c r="C195" s="4">
        <f t="shared" si="18"/>
        <v>593300</v>
      </c>
      <c r="D195" s="4"/>
      <c r="E195" s="4"/>
      <c r="F195" s="4"/>
      <c r="G195" s="4"/>
      <c r="H195" s="4"/>
      <c r="I195" s="4">
        <f>I187+((8/12)*(I199-I187))</f>
        <v>303306696237.89667</v>
      </c>
      <c r="J195" s="3">
        <v>30.48</v>
      </c>
      <c r="K195" s="8">
        <f t="shared" si="25"/>
        <v>7.4945209973753277</v>
      </c>
      <c r="L195" s="9">
        <f t="shared" si="24"/>
        <v>0.51121978128753864</v>
      </c>
      <c r="S195" s="12">
        <f t="shared" si="19"/>
        <v>4446499307742.7822</v>
      </c>
      <c r="T195" s="12">
        <f t="shared" si="20"/>
        <v>0</v>
      </c>
      <c r="U195" s="12">
        <f t="shared" si="21"/>
        <v>0</v>
      </c>
      <c r="V195" s="12">
        <f t="shared" si="22"/>
        <v>0</v>
      </c>
      <c r="W195" s="12">
        <f t="shared" si="23"/>
        <v>2273138403599.457</v>
      </c>
    </row>
    <row r="196" spans="1:23" x14ac:dyDescent="0.3">
      <c r="A196" s="2">
        <v>23071</v>
      </c>
      <c r="B196" s="4">
        <v>602.5</v>
      </c>
      <c r="C196" s="4">
        <f t="shared" si="18"/>
        <v>602500</v>
      </c>
      <c r="D196" s="4"/>
      <c r="E196" s="4"/>
      <c r="F196" s="4"/>
      <c r="G196" s="4"/>
      <c r="H196" s="4"/>
      <c r="I196" s="4">
        <f>I187+((9/12)*(I199-I187))</f>
        <v>303944930427.52496</v>
      </c>
      <c r="J196" s="3">
        <v>30.51</v>
      </c>
      <c r="K196" s="8">
        <f t="shared" si="25"/>
        <v>7.4871517535234346</v>
      </c>
      <c r="L196" s="9">
        <f t="shared" si="24"/>
        <v>0.50447291357265556</v>
      </c>
      <c r="S196" s="12">
        <f t="shared" si="19"/>
        <v>4511008931497.8691</v>
      </c>
      <c r="T196" s="12">
        <f t="shared" si="20"/>
        <v>0</v>
      </c>
      <c r="U196" s="12">
        <f t="shared" si="21"/>
        <v>0</v>
      </c>
      <c r="V196" s="12">
        <f t="shared" si="22"/>
        <v>0</v>
      </c>
      <c r="W196" s="12">
        <f t="shared" si="23"/>
        <v>2275681818825.002</v>
      </c>
    </row>
    <row r="197" spans="1:23" x14ac:dyDescent="0.3">
      <c r="A197" s="2">
        <v>23102</v>
      </c>
      <c r="B197" s="4">
        <v>602.5</v>
      </c>
      <c r="C197" s="4">
        <f t="shared" ref="C197:C260" si="26">B197*1000</f>
        <v>602500</v>
      </c>
      <c r="D197" s="4"/>
      <c r="E197" s="4"/>
      <c r="F197" s="4"/>
      <c r="G197" s="4"/>
      <c r="H197" s="4"/>
      <c r="I197" s="4">
        <f>I187+((10/12)*(I199-I187))</f>
        <v>304583164617.15332</v>
      </c>
      <c r="J197" s="3">
        <v>30.48</v>
      </c>
      <c r="K197" s="8">
        <f t="shared" si="25"/>
        <v>7.4945209973753277</v>
      </c>
      <c r="L197" s="9">
        <f t="shared" si="24"/>
        <v>0.50553222343095983</v>
      </c>
      <c r="S197" s="12">
        <f t="shared" ref="S197:S260" si="27">C197*K197*1000000</f>
        <v>4515448900918.6348</v>
      </c>
      <c r="T197" s="12">
        <f t="shared" ref="T197:T260" si="28">$K197*D197*1000000</f>
        <v>0</v>
      </c>
      <c r="U197" s="12">
        <f t="shared" ref="U197:U260" si="29">$K197*E197*1000000</f>
        <v>0</v>
      </c>
      <c r="V197" s="12">
        <f t="shared" ref="V197:V260" si="30">$K197*F197*1000000</f>
        <v>0</v>
      </c>
      <c r="W197" s="12">
        <f t="shared" ref="W197:W260" si="31">K197*I197</f>
        <v>2282704922670.2817</v>
      </c>
    </row>
    <row r="198" spans="1:23" x14ac:dyDescent="0.3">
      <c r="A198" s="2">
        <v>23132</v>
      </c>
      <c r="B198" s="4">
        <v>602.5</v>
      </c>
      <c r="C198" s="4">
        <f t="shared" si="26"/>
        <v>602500</v>
      </c>
      <c r="D198" s="4"/>
      <c r="E198" s="4"/>
      <c r="F198" s="4"/>
      <c r="G198" s="4"/>
      <c r="H198" s="4"/>
      <c r="I198" s="4">
        <f>I187+((11/12)*(I199-I187))</f>
        <v>305221398806.78162</v>
      </c>
      <c r="J198" s="3">
        <v>30.51</v>
      </c>
      <c r="K198" s="8">
        <f t="shared" si="25"/>
        <v>7.4871517535234346</v>
      </c>
      <c r="L198" s="9">
        <f t="shared" si="24"/>
        <v>0.5065915332892641</v>
      </c>
      <c r="S198" s="12">
        <f t="shared" si="27"/>
        <v>4511008931497.8691</v>
      </c>
      <c r="T198" s="12">
        <f t="shared" si="28"/>
        <v>0</v>
      </c>
      <c r="U198" s="12">
        <f t="shared" si="29"/>
        <v>0</v>
      </c>
      <c r="V198" s="12">
        <f t="shared" si="30"/>
        <v>0</v>
      </c>
      <c r="W198" s="12">
        <f t="shared" si="31"/>
        <v>2285238931289.0703</v>
      </c>
    </row>
    <row r="199" spans="1:23" x14ac:dyDescent="0.3">
      <c r="A199" s="2">
        <v>23163</v>
      </c>
      <c r="B199" s="4">
        <v>611.20000000000005</v>
      </c>
      <c r="C199" s="4">
        <f t="shared" si="26"/>
        <v>611200</v>
      </c>
      <c r="D199" s="4"/>
      <c r="E199" s="4"/>
      <c r="F199" s="4"/>
      <c r="G199" s="4"/>
      <c r="H199" s="4"/>
      <c r="I199" s="4">
        <v>305859632996.40997</v>
      </c>
      <c r="J199" s="3">
        <v>30.61</v>
      </c>
      <c r="K199" s="8">
        <f t="shared" si="25"/>
        <v>7.4626919307415873</v>
      </c>
      <c r="L199" s="9">
        <f t="shared" si="24"/>
        <v>0.5004247922061682</v>
      </c>
      <c r="S199" s="12">
        <f t="shared" si="27"/>
        <v>4561197308069.2578</v>
      </c>
      <c r="T199" s="12">
        <f t="shared" si="28"/>
        <v>0</v>
      </c>
      <c r="U199" s="12">
        <f t="shared" si="29"/>
        <v>0</v>
      </c>
      <c r="V199" s="12">
        <f t="shared" si="30"/>
        <v>0</v>
      </c>
      <c r="W199" s="12">
        <f t="shared" si="31"/>
        <v>2282536215101.8921</v>
      </c>
    </row>
    <row r="200" spans="1:23" x14ac:dyDescent="0.3">
      <c r="A200" s="2">
        <v>23193</v>
      </c>
      <c r="B200" s="4">
        <v>611.20000000000005</v>
      </c>
      <c r="C200" s="4">
        <f t="shared" si="26"/>
        <v>611200</v>
      </c>
      <c r="D200" s="4"/>
      <c r="E200" s="4"/>
      <c r="F200" s="4"/>
      <c r="G200" s="4"/>
      <c r="H200" s="4"/>
      <c r="I200" s="4">
        <f>I199+((1/12)*(I211-I199))</f>
        <v>306347405184.8175</v>
      </c>
      <c r="J200" s="3">
        <v>30.69</v>
      </c>
      <c r="K200" s="8">
        <f t="shared" si="25"/>
        <v>7.4432388400130334</v>
      </c>
      <c r="L200" s="9">
        <f t="shared" ref="L200:L263" si="32">(I200/(C200*1000000))</f>
        <v>0.50122284879714907</v>
      </c>
      <c r="S200" s="12">
        <f t="shared" si="27"/>
        <v>4549307579015.9658</v>
      </c>
      <c r="T200" s="12">
        <f t="shared" si="28"/>
        <v>0</v>
      </c>
      <c r="U200" s="12">
        <f t="shared" si="29"/>
        <v>0</v>
      </c>
      <c r="V200" s="12">
        <f t="shared" si="30"/>
        <v>0</v>
      </c>
      <c r="W200" s="12">
        <f t="shared" si="31"/>
        <v>2280216904808.8437</v>
      </c>
    </row>
    <row r="201" spans="1:23" x14ac:dyDescent="0.3">
      <c r="A201" s="2">
        <v>23224</v>
      </c>
      <c r="B201" s="4">
        <v>611.20000000000005</v>
      </c>
      <c r="C201" s="4">
        <f t="shared" si="26"/>
        <v>611200</v>
      </c>
      <c r="D201" s="4"/>
      <c r="E201" s="4"/>
      <c r="F201" s="4"/>
      <c r="G201" s="4"/>
      <c r="H201" s="4"/>
      <c r="I201" s="4">
        <f>I199+((2/12)*(I211-I199))</f>
        <v>306835177373.22498</v>
      </c>
      <c r="J201" s="3">
        <v>30.75</v>
      </c>
      <c r="K201" s="8">
        <f t="shared" si="25"/>
        <v>7.4287154471544712</v>
      </c>
      <c r="L201" s="9">
        <f t="shared" si="32"/>
        <v>0.50202090538812982</v>
      </c>
      <c r="S201" s="12">
        <f t="shared" si="27"/>
        <v>4540430881300.8125</v>
      </c>
      <c r="T201" s="12">
        <f t="shared" si="28"/>
        <v>0</v>
      </c>
      <c r="U201" s="12">
        <f t="shared" si="29"/>
        <v>0</v>
      </c>
      <c r="V201" s="12">
        <f t="shared" si="30"/>
        <v>0</v>
      </c>
      <c r="W201" s="12">
        <f t="shared" si="31"/>
        <v>2279391221882.8584</v>
      </c>
    </row>
    <row r="202" spans="1:23" x14ac:dyDescent="0.3">
      <c r="A202" s="2">
        <v>23255</v>
      </c>
      <c r="B202" s="4">
        <v>623.9</v>
      </c>
      <c r="C202" s="4">
        <f t="shared" si="26"/>
        <v>623900</v>
      </c>
      <c r="D202" s="4"/>
      <c r="E202" s="4"/>
      <c r="F202" s="4"/>
      <c r="G202" s="4"/>
      <c r="H202" s="4"/>
      <c r="I202" s="4">
        <f>I199+((3/12)*(I211-I199))</f>
        <v>307322949561.63245</v>
      </c>
      <c r="J202" s="3">
        <v>30.72</v>
      </c>
      <c r="K202" s="8">
        <f t="shared" si="25"/>
        <v>7.4359700520833334</v>
      </c>
      <c r="L202" s="9">
        <f t="shared" si="32"/>
        <v>0.49258366655174296</v>
      </c>
      <c r="S202" s="12">
        <f t="shared" si="27"/>
        <v>4639301715494.792</v>
      </c>
      <c r="T202" s="12">
        <f t="shared" si="28"/>
        <v>0</v>
      </c>
      <c r="U202" s="12">
        <f t="shared" si="29"/>
        <v>0</v>
      </c>
      <c r="V202" s="12">
        <f t="shared" si="30"/>
        <v>0</v>
      </c>
      <c r="W202" s="12">
        <f t="shared" si="31"/>
        <v>2285244249258.2158</v>
      </c>
    </row>
    <row r="203" spans="1:23" x14ac:dyDescent="0.3">
      <c r="A203" s="2">
        <v>23285</v>
      </c>
      <c r="B203" s="4">
        <v>623.9</v>
      </c>
      <c r="C203" s="4">
        <f t="shared" si="26"/>
        <v>623900</v>
      </c>
      <c r="D203" s="4"/>
      <c r="E203" s="4"/>
      <c r="F203" s="4"/>
      <c r="G203" s="4"/>
      <c r="H203" s="4"/>
      <c r="I203" s="4">
        <f>I199+((4/12)*(I211-I199))</f>
        <v>307810721750.03998</v>
      </c>
      <c r="J203" s="3">
        <v>30.75</v>
      </c>
      <c r="K203" s="8">
        <f t="shared" si="25"/>
        <v>7.4287154471544712</v>
      </c>
      <c r="L203" s="9">
        <f t="shared" si="32"/>
        <v>0.49336547804141684</v>
      </c>
      <c r="S203" s="12">
        <f t="shared" si="27"/>
        <v>4634775567479.6748</v>
      </c>
      <c r="T203" s="12">
        <f t="shared" si="28"/>
        <v>0</v>
      </c>
      <c r="U203" s="12">
        <f t="shared" si="29"/>
        <v>0</v>
      </c>
      <c r="V203" s="12">
        <f t="shared" si="30"/>
        <v>0</v>
      </c>
      <c r="W203" s="12">
        <f t="shared" si="31"/>
        <v>2286638263464.2886</v>
      </c>
    </row>
    <row r="204" spans="1:23" x14ac:dyDescent="0.3">
      <c r="A204" s="2">
        <v>23316</v>
      </c>
      <c r="B204" s="4">
        <v>623.9</v>
      </c>
      <c r="C204" s="4">
        <f t="shared" si="26"/>
        <v>623900</v>
      </c>
      <c r="D204" s="4"/>
      <c r="E204" s="4"/>
      <c r="F204" s="4"/>
      <c r="G204" s="4"/>
      <c r="H204" s="4"/>
      <c r="I204" s="4">
        <f>I199+((5/12)*(I211-I199))</f>
        <v>308298493938.44751</v>
      </c>
      <c r="J204" s="3">
        <v>30.78</v>
      </c>
      <c r="K204" s="8">
        <f t="shared" si="25"/>
        <v>7.4214749837556848</v>
      </c>
      <c r="L204" s="9">
        <f t="shared" si="32"/>
        <v>0.49414728953109072</v>
      </c>
      <c r="S204" s="12">
        <f t="shared" si="27"/>
        <v>4630258242365.1719</v>
      </c>
      <c r="T204" s="12">
        <f t="shared" si="28"/>
        <v>0</v>
      </c>
      <c r="U204" s="12">
        <f t="shared" si="29"/>
        <v>0</v>
      </c>
      <c r="V204" s="12">
        <f t="shared" si="30"/>
        <v>0</v>
      </c>
      <c r="W204" s="12">
        <f t="shared" si="31"/>
        <v>2288029560293.7417</v>
      </c>
    </row>
    <row r="205" spans="1:23" x14ac:dyDescent="0.3">
      <c r="A205" s="2">
        <v>23346</v>
      </c>
      <c r="B205" s="4">
        <v>633.5</v>
      </c>
      <c r="C205" s="4">
        <f t="shared" si="26"/>
        <v>633500</v>
      </c>
      <c r="D205" s="4"/>
      <c r="E205" s="4"/>
      <c r="F205" s="4"/>
      <c r="G205" s="4"/>
      <c r="H205" s="4"/>
      <c r="I205" s="4">
        <f>I199+((6/12)*(I211-I199))</f>
        <v>308786266126.85498</v>
      </c>
      <c r="J205" s="3">
        <v>30.88</v>
      </c>
      <c r="K205" s="8">
        <f t="shared" si="25"/>
        <v>7.3974417098445597</v>
      </c>
      <c r="L205" s="9">
        <f t="shared" si="32"/>
        <v>0.48742899151831881</v>
      </c>
      <c r="S205" s="12">
        <f t="shared" si="27"/>
        <v>4686279323186.5293</v>
      </c>
      <c r="T205" s="12">
        <f t="shared" si="28"/>
        <v>0</v>
      </c>
      <c r="U205" s="12">
        <f t="shared" si="29"/>
        <v>0</v>
      </c>
      <c r="V205" s="12">
        <f t="shared" si="30"/>
        <v>0</v>
      </c>
      <c r="W205" s="12">
        <f t="shared" si="31"/>
        <v>2284228404473.9595</v>
      </c>
    </row>
    <row r="206" spans="1:23" x14ac:dyDescent="0.3">
      <c r="A206" s="2">
        <v>23377</v>
      </c>
      <c r="B206" s="4">
        <v>633.5</v>
      </c>
      <c r="C206" s="4">
        <f t="shared" si="26"/>
        <v>633500</v>
      </c>
      <c r="D206" s="4"/>
      <c r="E206" s="4"/>
      <c r="F206" s="4"/>
      <c r="G206" s="4"/>
      <c r="H206" s="4"/>
      <c r="I206" s="4">
        <f>I199+((7/12)*(I211-I199))</f>
        <v>309274038315.26245</v>
      </c>
      <c r="J206" s="3">
        <v>30.94</v>
      </c>
      <c r="K206" s="8">
        <f t="shared" si="25"/>
        <v>7.3830963154492562</v>
      </c>
      <c r="L206" s="9">
        <f t="shared" si="32"/>
        <v>0.48819895550949083</v>
      </c>
      <c r="S206" s="12">
        <f t="shared" si="27"/>
        <v>4677191515837.1045</v>
      </c>
      <c r="T206" s="12">
        <f t="shared" si="28"/>
        <v>0</v>
      </c>
      <c r="U206" s="12">
        <f t="shared" si="29"/>
        <v>0</v>
      </c>
      <c r="V206" s="12">
        <f t="shared" si="30"/>
        <v>0</v>
      </c>
      <c r="W206" s="12">
        <f t="shared" si="31"/>
        <v>2283400012749.5264</v>
      </c>
    </row>
    <row r="207" spans="1:23" x14ac:dyDescent="0.3">
      <c r="A207" s="2">
        <v>23408</v>
      </c>
      <c r="B207" s="4">
        <v>633.5</v>
      </c>
      <c r="C207" s="4">
        <f t="shared" si="26"/>
        <v>633500</v>
      </c>
      <c r="D207" s="4"/>
      <c r="E207" s="4"/>
      <c r="F207" s="4"/>
      <c r="G207" s="4"/>
      <c r="H207" s="4"/>
      <c r="I207" s="4">
        <f>I199+((8/12)*(I211-I199))</f>
        <v>309761810503.66998</v>
      </c>
      <c r="J207" s="3">
        <v>30.91</v>
      </c>
      <c r="K207" s="8">
        <f t="shared" si="25"/>
        <v>7.3902620511161432</v>
      </c>
      <c r="L207" s="9">
        <f t="shared" si="32"/>
        <v>0.48896891950066296</v>
      </c>
      <c r="S207" s="12">
        <f t="shared" si="27"/>
        <v>4681731009382.0762</v>
      </c>
      <c r="T207" s="12">
        <f t="shared" si="28"/>
        <v>0</v>
      </c>
      <c r="U207" s="12">
        <f t="shared" si="29"/>
        <v>0</v>
      </c>
      <c r="V207" s="12">
        <f t="shared" si="30"/>
        <v>0</v>
      </c>
      <c r="W207" s="12">
        <f t="shared" si="31"/>
        <v>2289220953050.3022</v>
      </c>
    </row>
    <row r="208" spans="1:23" x14ac:dyDescent="0.3">
      <c r="A208" s="2">
        <v>23437</v>
      </c>
      <c r="B208" s="4">
        <v>649.6</v>
      </c>
      <c r="C208" s="4">
        <f t="shared" si="26"/>
        <v>649600</v>
      </c>
      <c r="D208" s="4"/>
      <c r="E208" s="4"/>
      <c r="F208" s="4"/>
      <c r="G208" s="4"/>
      <c r="H208" s="4"/>
      <c r="I208" s="4">
        <f>I199+((9/12)*(I211-I199))</f>
        <v>310249582692.07751</v>
      </c>
      <c r="J208" s="3">
        <v>30.94</v>
      </c>
      <c r="K208" s="8">
        <f t="shared" si="25"/>
        <v>7.3830963154492562</v>
      </c>
      <c r="L208" s="9">
        <f t="shared" si="32"/>
        <v>0.47760095857770551</v>
      </c>
      <c r="S208" s="12">
        <f t="shared" si="27"/>
        <v>4796059366515.8369</v>
      </c>
      <c r="T208" s="12">
        <f t="shared" si="28"/>
        <v>0</v>
      </c>
      <c r="U208" s="12">
        <f t="shared" si="29"/>
        <v>0</v>
      </c>
      <c r="V208" s="12">
        <f t="shared" si="30"/>
        <v>0</v>
      </c>
      <c r="W208" s="12">
        <f t="shared" si="31"/>
        <v>2290602550843.5469</v>
      </c>
    </row>
    <row r="209" spans="1:23" x14ac:dyDescent="0.3">
      <c r="A209" s="2">
        <v>23468</v>
      </c>
      <c r="B209" s="4">
        <v>649.6</v>
      </c>
      <c r="C209" s="4">
        <f t="shared" si="26"/>
        <v>649600</v>
      </c>
      <c r="D209" s="4"/>
      <c r="E209" s="4"/>
      <c r="F209" s="4"/>
      <c r="G209" s="4"/>
      <c r="H209" s="4"/>
      <c r="I209" s="4">
        <f>I199+((10/12)*(I211-I199))</f>
        <v>310737354880.48499</v>
      </c>
      <c r="J209" s="3">
        <v>30.95</v>
      </c>
      <c r="K209" s="8">
        <f t="shared" si="25"/>
        <v>7.3807108239095314</v>
      </c>
      <c r="L209" s="9">
        <f t="shared" si="32"/>
        <v>0.47835183940961357</v>
      </c>
      <c r="S209" s="12">
        <f t="shared" si="27"/>
        <v>4794509751211.6318</v>
      </c>
      <c r="T209" s="12">
        <f t="shared" si="28"/>
        <v>0</v>
      </c>
      <c r="U209" s="12">
        <f t="shared" si="29"/>
        <v>0</v>
      </c>
      <c r="V209" s="12">
        <f t="shared" si="30"/>
        <v>0</v>
      </c>
      <c r="W209" s="12">
        <f t="shared" si="31"/>
        <v>2293462558559.4126</v>
      </c>
    </row>
    <row r="210" spans="1:23" x14ac:dyDescent="0.3">
      <c r="A210" s="2">
        <v>23498</v>
      </c>
      <c r="B210" s="4">
        <v>649.6</v>
      </c>
      <c r="C210" s="4">
        <f t="shared" si="26"/>
        <v>649600</v>
      </c>
      <c r="D210" s="4"/>
      <c r="E210" s="4"/>
      <c r="F210" s="4"/>
      <c r="G210" s="4"/>
      <c r="H210" s="4"/>
      <c r="I210" s="4">
        <f>I199+((11/12)*(I211-I199))</f>
        <v>311225127068.89246</v>
      </c>
      <c r="J210" s="3">
        <v>30.98</v>
      </c>
      <c r="K210" s="8">
        <f t="shared" si="25"/>
        <v>7.373563589412524</v>
      </c>
      <c r="L210" s="9">
        <f t="shared" si="32"/>
        <v>0.47910272024152162</v>
      </c>
      <c r="S210" s="12">
        <f t="shared" si="27"/>
        <v>4789866907682.376</v>
      </c>
      <c r="T210" s="12">
        <f t="shared" si="28"/>
        <v>0</v>
      </c>
      <c r="U210" s="12">
        <f t="shared" si="29"/>
        <v>0</v>
      </c>
      <c r="V210" s="12">
        <f t="shared" si="30"/>
        <v>0</v>
      </c>
      <c r="W210" s="12">
        <f t="shared" si="31"/>
        <v>2294838265065.4717</v>
      </c>
    </row>
    <row r="211" spans="1:23" x14ac:dyDescent="0.3">
      <c r="A211" s="2">
        <v>23529</v>
      </c>
      <c r="B211" s="4">
        <v>658.9</v>
      </c>
      <c r="C211" s="4">
        <f t="shared" si="26"/>
        <v>658900</v>
      </c>
      <c r="D211" s="4"/>
      <c r="E211" s="4"/>
      <c r="F211" s="4"/>
      <c r="G211" s="4"/>
      <c r="H211" s="4"/>
      <c r="I211" s="4">
        <v>311712899257.29999</v>
      </c>
      <c r="J211" s="3">
        <v>31.01</v>
      </c>
      <c r="K211" s="8">
        <f t="shared" si="25"/>
        <v>7.3664301838116728</v>
      </c>
      <c r="L211" s="9">
        <f t="shared" si="32"/>
        <v>0.47308073950113827</v>
      </c>
      <c r="S211" s="12">
        <f t="shared" si="27"/>
        <v>4853740848113.5107</v>
      </c>
      <c r="T211" s="12">
        <f t="shared" si="28"/>
        <v>0</v>
      </c>
      <c r="U211" s="12">
        <f t="shared" si="29"/>
        <v>0</v>
      </c>
      <c r="V211" s="12">
        <f t="shared" si="30"/>
        <v>0</v>
      </c>
      <c r="W211" s="12">
        <f t="shared" si="31"/>
        <v>2296211309772.4219</v>
      </c>
    </row>
    <row r="212" spans="1:23" x14ac:dyDescent="0.3">
      <c r="A212" s="2">
        <v>23559</v>
      </c>
      <c r="B212" s="4">
        <v>658.9</v>
      </c>
      <c r="C212" s="4">
        <f t="shared" si="26"/>
        <v>658900</v>
      </c>
      <c r="D212" s="4"/>
      <c r="E212" s="4"/>
      <c r="F212" s="4"/>
      <c r="G212" s="4"/>
      <c r="H212" s="4"/>
      <c r="I212" s="4">
        <f>I211+((1/12)*(I223-I211))</f>
        <v>312176315901.16168</v>
      </c>
      <c r="J212" s="3">
        <v>31.02</v>
      </c>
      <c r="K212" s="8">
        <f t="shared" si="25"/>
        <v>7.3640554480980009</v>
      </c>
      <c r="L212" s="9">
        <f t="shared" si="32"/>
        <v>0.47378405812894475</v>
      </c>
      <c r="S212" s="12">
        <f t="shared" si="27"/>
        <v>4852176134751.7725</v>
      </c>
      <c r="T212" s="12">
        <f t="shared" si="28"/>
        <v>0</v>
      </c>
      <c r="U212" s="12">
        <f t="shared" si="29"/>
        <v>0</v>
      </c>
      <c r="V212" s="12">
        <f t="shared" si="30"/>
        <v>0</v>
      </c>
      <c r="W212" s="12">
        <f t="shared" si="31"/>
        <v>2298883699879.1123</v>
      </c>
    </row>
    <row r="213" spans="1:23" x14ac:dyDescent="0.3">
      <c r="A213" s="2">
        <v>23590</v>
      </c>
      <c r="B213" s="4">
        <v>658.9</v>
      </c>
      <c r="C213" s="4">
        <f t="shared" si="26"/>
        <v>658900</v>
      </c>
      <c r="D213" s="4"/>
      <c r="E213" s="4"/>
      <c r="F213" s="4"/>
      <c r="G213" s="4"/>
      <c r="H213" s="4"/>
      <c r="I213" s="4">
        <f>I211+((2/12)*(I223-I211))</f>
        <v>312639732545.02332</v>
      </c>
      <c r="J213" s="3">
        <v>31.05</v>
      </c>
      <c r="K213" s="8">
        <f t="shared" si="25"/>
        <v>7.3569404186795486</v>
      </c>
      <c r="L213" s="9">
        <f t="shared" si="32"/>
        <v>0.47448737675675112</v>
      </c>
      <c r="S213" s="12">
        <f t="shared" si="27"/>
        <v>4847488041867.9551</v>
      </c>
      <c r="T213" s="12">
        <f t="shared" si="28"/>
        <v>0</v>
      </c>
      <c r="U213" s="12">
        <f t="shared" si="29"/>
        <v>0</v>
      </c>
      <c r="V213" s="12">
        <f t="shared" si="30"/>
        <v>0</v>
      </c>
      <c r="W213" s="12">
        <f t="shared" si="31"/>
        <v>2300071884845.646</v>
      </c>
    </row>
    <row r="214" spans="1:23" x14ac:dyDescent="0.3">
      <c r="A214" s="2">
        <v>23621</v>
      </c>
      <c r="B214" s="4">
        <v>670.5</v>
      </c>
      <c r="C214" s="4">
        <f t="shared" si="26"/>
        <v>670500</v>
      </c>
      <c r="D214" s="4"/>
      <c r="E214" s="4"/>
      <c r="F214" s="4"/>
      <c r="G214" s="4"/>
      <c r="H214" s="4"/>
      <c r="I214" s="4">
        <f>I211+((3/12)*(I223-I211))</f>
        <v>313103149188.88501</v>
      </c>
      <c r="J214" s="3">
        <v>31.08</v>
      </c>
      <c r="K214" s="8">
        <f t="shared" si="25"/>
        <v>7.349839124839125</v>
      </c>
      <c r="L214" s="9">
        <f t="shared" si="32"/>
        <v>0.46696964830557047</v>
      </c>
      <c r="S214" s="12">
        <f t="shared" si="27"/>
        <v>4928067133204.6338</v>
      </c>
      <c r="T214" s="12">
        <f t="shared" si="28"/>
        <v>0</v>
      </c>
      <c r="U214" s="12">
        <f t="shared" si="29"/>
        <v>0</v>
      </c>
      <c r="V214" s="12">
        <f t="shared" si="30"/>
        <v>0</v>
      </c>
      <c r="W214" s="12">
        <f t="shared" si="31"/>
        <v>2301257776018.8086</v>
      </c>
    </row>
    <row r="215" spans="1:23" x14ac:dyDescent="0.3">
      <c r="A215" s="2">
        <v>23651</v>
      </c>
      <c r="B215" s="4">
        <v>670.5</v>
      </c>
      <c r="C215" s="4">
        <f t="shared" si="26"/>
        <v>670500</v>
      </c>
      <c r="D215" s="4"/>
      <c r="E215" s="4"/>
      <c r="F215" s="4"/>
      <c r="G215" s="4"/>
      <c r="H215" s="4"/>
      <c r="I215" s="4">
        <f>I211+((4/12)*(I223-I211))</f>
        <v>313566565832.74664</v>
      </c>
      <c r="J215" s="3">
        <v>31.12</v>
      </c>
      <c r="K215" s="8">
        <f t="shared" si="25"/>
        <v>7.3403920308483288</v>
      </c>
      <c r="L215" s="9">
        <f t="shared" si="32"/>
        <v>0.46766079915398456</v>
      </c>
      <c r="S215" s="12">
        <f t="shared" si="27"/>
        <v>4921732856683.8047</v>
      </c>
      <c r="T215" s="12">
        <f t="shared" si="28"/>
        <v>0</v>
      </c>
      <c r="U215" s="12">
        <f t="shared" si="29"/>
        <v>0</v>
      </c>
      <c r="V215" s="12">
        <f t="shared" si="30"/>
        <v>0</v>
      </c>
      <c r="W215" s="12">
        <f t="shared" si="31"/>
        <v>2301701520979.1714</v>
      </c>
    </row>
    <row r="216" spans="1:23" x14ac:dyDescent="0.3">
      <c r="A216" s="2">
        <v>23682</v>
      </c>
      <c r="B216" s="4">
        <v>670.5</v>
      </c>
      <c r="C216" s="4">
        <f t="shared" si="26"/>
        <v>670500</v>
      </c>
      <c r="D216" s="4"/>
      <c r="E216" s="4"/>
      <c r="F216" s="4"/>
      <c r="G216" s="4"/>
      <c r="H216" s="4"/>
      <c r="I216" s="4">
        <f>I211+((5/12)*(I223-I211))</f>
        <v>314029982476.60834</v>
      </c>
      <c r="J216" s="3">
        <v>31.21</v>
      </c>
      <c r="K216" s="8">
        <f t="shared" si="25"/>
        <v>7.3192246074975964</v>
      </c>
      <c r="L216" s="9">
        <f t="shared" si="32"/>
        <v>0.46835195000239871</v>
      </c>
      <c r="S216" s="12">
        <f t="shared" si="27"/>
        <v>4907540099327.1387</v>
      </c>
      <c r="T216" s="12">
        <f t="shared" si="28"/>
        <v>0</v>
      </c>
      <c r="U216" s="12">
        <f t="shared" si="29"/>
        <v>0</v>
      </c>
      <c r="V216" s="12">
        <f t="shared" si="30"/>
        <v>0</v>
      </c>
      <c r="W216" s="12">
        <f t="shared" si="31"/>
        <v>2298455975234.8306</v>
      </c>
    </row>
    <row r="217" spans="1:23" x14ac:dyDescent="0.3">
      <c r="A217" s="2">
        <v>23712</v>
      </c>
      <c r="B217" s="4">
        <v>675.6</v>
      </c>
      <c r="C217" s="4">
        <f t="shared" si="26"/>
        <v>675600</v>
      </c>
      <c r="D217" s="4"/>
      <c r="E217" s="4"/>
      <c r="F217" s="4"/>
      <c r="G217" s="4"/>
      <c r="H217" s="4"/>
      <c r="I217" s="4">
        <f>I211+((6/12)*(I223-I211))</f>
        <v>314493399120.46997</v>
      </c>
      <c r="J217" s="3">
        <v>31.25</v>
      </c>
      <c r="K217" s="8">
        <f t="shared" si="25"/>
        <v>7.3098559999999999</v>
      </c>
      <c r="L217" s="9">
        <f t="shared" si="32"/>
        <v>0.46550236696339548</v>
      </c>
      <c r="S217" s="12">
        <f t="shared" si="27"/>
        <v>4938538713600</v>
      </c>
      <c r="T217" s="12">
        <f t="shared" si="28"/>
        <v>0</v>
      </c>
      <c r="U217" s="12">
        <f t="shared" si="29"/>
        <v>0</v>
      </c>
      <c r="V217" s="12">
        <f t="shared" si="30"/>
        <v>0</v>
      </c>
      <c r="W217" s="12">
        <f t="shared" si="31"/>
        <v>2298901460521.1621</v>
      </c>
    </row>
    <row r="218" spans="1:23" x14ac:dyDescent="0.3">
      <c r="A218" s="2">
        <v>23743</v>
      </c>
      <c r="B218" s="4">
        <v>675.6</v>
      </c>
      <c r="C218" s="4">
        <f t="shared" si="26"/>
        <v>675600</v>
      </c>
      <c r="D218" s="4"/>
      <c r="E218" s="4"/>
      <c r="F218" s="4"/>
      <c r="G218" s="4"/>
      <c r="H218" s="4"/>
      <c r="I218" s="4">
        <f>I211+((7/12)*(I223-I211))</f>
        <v>314956815764.33167</v>
      </c>
      <c r="J218" s="3">
        <v>31.28</v>
      </c>
      <c r="K218" s="8">
        <f t="shared" si="25"/>
        <v>7.3028452685421987</v>
      </c>
      <c r="L218" s="9">
        <f t="shared" si="32"/>
        <v>0.46618830042085802</v>
      </c>
      <c r="S218" s="12">
        <f t="shared" si="27"/>
        <v>4933802263427.1094</v>
      </c>
      <c r="T218" s="12">
        <f t="shared" si="28"/>
        <v>0</v>
      </c>
      <c r="U218" s="12">
        <f t="shared" si="29"/>
        <v>0</v>
      </c>
      <c r="V218" s="12">
        <f t="shared" si="30"/>
        <v>0</v>
      </c>
      <c r="W218" s="12">
        <f t="shared" si="31"/>
        <v>2300080891799.6665</v>
      </c>
    </row>
    <row r="219" spans="1:23" x14ac:dyDescent="0.3">
      <c r="A219" s="2">
        <v>23774</v>
      </c>
      <c r="B219" s="4">
        <v>675.6</v>
      </c>
      <c r="C219" s="4">
        <f t="shared" si="26"/>
        <v>675600</v>
      </c>
      <c r="D219" s="4"/>
      <c r="E219" s="4"/>
      <c r="F219" s="4"/>
      <c r="G219" s="4"/>
      <c r="H219" s="4"/>
      <c r="I219" s="4">
        <f>I211+((8/12)*(I223-I211))</f>
        <v>315420232408.19336</v>
      </c>
      <c r="J219" s="3">
        <v>31.28</v>
      </c>
      <c r="K219" s="8">
        <f t="shared" si="25"/>
        <v>7.3028452685421987</v>
      </c>
      <c r="L219" s="9">
        <f t="shared" si="32"/>
        <v>0.46687423387832055</v>
      </c>
      <c r="S219" s="12">
        <f t="shared" si="27"/>
        <v>4933802263427.1094</v>
      </c>
      <c r="T219" s="12">
        <f t="shared" si="28"/>
        <v>0</v>
      </c>
      <c r="U219" s="12">
        <f t="shared" si="29"/>
        <v>0</v>
      </c>
      <c r="V219" s="12">
        <f t="shared" si="30"/>
        <v>0</v>
      </c>
      <c r="W219" s="12">
        <f t="shared" si="31"/>
        <v>2303465151844.6558</v>
      </c>
    </row>
    <row r="220" spans="1:23" x14ac:dyDescent="0.3">
      <c r="A220" s="2">
        <v>23802</v>
      </c>
      <c r="B220" s="4">
        <v>695.7</v>
      </c>
      <c r="C220" s="4">
        <f t="shared" si="26"/>
        <v>695700</v>
      </c>
      <c r="D220" s="4"/>
      <c r="E220" s="4"/>
      <c r="F220" s="4"/>
      <c r="G220" s="4"/>
      <c r="H220" s="4"/>
      <c r="I220" s="4">
        <f>I211+((9/12)*(I223-I211))</f>
        <v>315883649052.05499</v>
      </c>
      <c r="J220" s="3">
        <v>31.31</v>
      </c>
      <c r="K220" s="8">
        <f t="shared" si="25"/>
        <v>7.2958479718939637</v>
      </c>
      <c r="L220" s="9">
        <f t="shared" si="32"/>
        <v>0.45405152946967803</v>
      </c>
      <c r="S220" s="12">
        <f t="shared" si="27"/>
        <v>5075721434046.6309</v>
      </c>
      <c r="T220" s="12">
        <f t="shared" si="28"/>
        <v>0</v>
      </c>
      <c r="U220" s="12">
        <f t="shared" si="29"/>
        <v>0</v>
      </c>
      <c r="V220" s="12">
        <f t="shared" si="30"/>
        <v>0</v>
      </c>
      <c r="W220" s="12">
        <f t="shared" si="31"/>
        <v>2304639080290.8999</v>
      </c>
    </row>
    <row r="221" spans="1:23" x14ac:dyDescent="0.3">
      <c r="A221" s="2">
        <v>23833</v>
      </c>
      <c r="B221" s="4">
        <v>695.7</v>
      </c>
      <c r="C221" s="4">
        <f t="shared" si="26"/>
        <v>695700</v>
      </c>
      <c r="D221" s="4"/>
      <c r="E221" s="4"/>
      <c r="F221" s="4"/>
      <c r="G221" s="4"/>
      <c r="H221" s="4"/>
      <c r="I221" s="4">
        <f>I211+((10/12)*(I223-I211))</f>
        <v>316347065695.91669</v>
      </c>
      <c r="J221" s="3">
        <v>31.38</v>
      </c>
      <c r="K221" s="8">
        <f t="shared" si="25"/>
        <v>7.279572976418101</v>
      </c>
      <c r="L221" s="9">
        <f t="shared" si="32"/>
        <v>0.45471764509977963</v>
      </c>
      <c r="S221" s="12">
        <f t="shared" si="27"/>
        <v>5064398919694.0723</v>
      </c>
      <c r="T221" s="12">
        <f t="shared" si="28"/>
        <v>0</v>
      </c>
      <c r="U221" s="12">
        <f t="shared" si="29"/>
        <v>0</v>
      </c>
      <c r="V221" s="12">
        <f t="shared" si="30"/>
        <v>0</v>
      </c>
      <c r="W221" s="12">
        <f t="shared" si="31"/>
        <v>2302871550609.1567</v>
      </c>
    </row>
    <row r="222" spans="1:23" x14ac:dyDescent="0.3">
      <c r="A222" s="2">
        <v>23863</v>
      </c>
      <c r="B222" s="4">
        <v>695.7</v>
      </c>
      <c r="C222" s="4">
        <f t="shared" si="26"/>
        <v>695700</v>
      </c>
      <c r="D222" s="4"/>
      <c r="E222" s="4"/>
      <c r="F222" s="4"/>
      <c r="G222" s="4"/>
      <c r="H222" s="4"/>
      <c r="I222" s="4">
        <f>I211+((11/12)*(I223-I211))</f>
        <v>316810482339.77832</v>
      </c>
      <c r="J222" s="3">
        <v>31.48</v>
      </c>
      <c r="K222" s="8">
        <f t="shared" si="25"/>
        <v>7.256448538754765</v>
      </c>
      <c r="L222" s="9">
        <f t="shared" si="32"/>
        <v>0.45538376072988118</v>
      </c>
      <c r="S222" s="12">
        <f t="shared" si="27"/>
        <v>5048311248411.6895</v>
      </c>
      <c r="T222" s="12">
        <f t="shared" si="28"/>
        <v>0</v>
      </c>
      <c r="U222" s="12">
        <f t="shared" si="29"/>
        <v>0</v>
      </c>
      <c r="V222" s="12">
        <f t="shared" si="30"/>
        <v>0</v>
      </c>
      <c r="W222" s="12">
        <f t="shared" si="31"/>
        <v>2298918961636.6768</v>
      </c>
    </row>
    <row r="223" spans="1:23" x14ac:dyDescent="0.3">
      <c r="A223" s="2">
        <v>23894</v>
      </c>
      <c r="B223" s="4">
        <v>708.1</v>
      </c>
      <c r="C223" s="4">
        <f t="shared" si="26"/>
        <v>708100</v>
      </c>
      <c r="D223" s="4"/>
      <c r="E223" s="4"/>
      <c r="F223" s="4"/>
      <c r="G223" s="4"/>
      <c r="H223" s="4"/>
      <c r="I223" s="4">
        <v>317273898983.64001</v>
      </c>
      <c r="J223" s="3">
        <v>31.61</v>
      </c>
      <c r="K223" s="8">
        <f t="shared" si="25"/>
        <v>7.2266055045871562</v>
      </c>
      <c r="L223" s="9">
        <f t="shared" si="32"/>
        <v>0.44806369013365344</v>
      </c>
      <c r="S223" s="12">
        <f t="shared" si="27"/>
        <v>5117159357798.166</v>
      </c>
      <c r="T223" s="12">
        <f t="shared" si="28"/>
        <v>0</v>
      </c>
      <c r="U223" s="12">
        <f t="shared" si="29"/>
        <v>0</v>
      </c>
      <c r="V223" s="12">
        <f t="shared" si="30"/>
        <v>0</v>
      </c>
      <c r="W223" s="12">
        <f t="shared" si="31"/>
        <v>2292813304857.0024</v>
      </c>
    </row>
    <row r="224" spans="1:23" x14ac:dyDescent="0.3">
      <c r="A224" s="2">
        <v>23924</v>
      </c>
      <c r="B224" s="4">
        <v>708.1</v>
      </c>
      <c r="C224" s="4">
        <f t="shared" si="26"/>
        <v>708100</v>
      </c>
      <c r="D224" s="4"/>
      <c r="E224" s="4"/>
      <c r="F224" s="4"/>
      <c r="G224" s="4"/>
      <c r="H224" s="4"/>
      <c r="I224" s="4">
        <f>I223+((1/12)*(I235-I223))</f>
        <v>317493331384.62671</v>
      </c>
      <c r="J224" s="3">
        <v>31.58</v>
      </c>
      <c r="K224" s="8">
        <f t="shared" si="25"/>
        <v>7.2334705509816342</v>
      </c>
      <c r="L224" s="9">
        <f t="shared" si="32"/>
        <v>0.4483735791337759</v>
      </c>
      <c r="S224" s="12">
        <f t="shared" si="27"/>
        <v>5122020497150.0947</v>
      </c>
      <c r="T224" s="12">
        <f t="shared" si="28"/>
        <v>0</v>
      </c>
      <c r="U224" s="12">
        <f t="shared" si="29"/>
        <v>0</v>
      </c>
      <c r="V224" s="12">
        <f t="shared" si="30"/>
        <v>0</v>
      </c>
      <c r="W224" s="12">
        <f t="shared" si="31"/>
        <v>2296578662703.7505</v>
      </c>
    </row>
    <row r="225" spans="1:23" x14ac:dyDescent="0.3">
      <c r="A225" s="2">
        <v>23955</v>
      </c>
      <c r="B225" s="4">
        <v>708.1</v>
      </c>
      <c r="C225" s="4">
        <f t="shared" si="26"/>
        <v>708100</v>
      </c>
      <c r="D225" s="4"/>
      <c r="E225" s="4"/>
      <c r="F225" s="4"/>
      <c r="G225" s="4"/>
      <c r="H225" s="4"/>
      <c r="I225" s="4">
        <f>I223+((2/12)*(I235-I223))</f>
        <v>317712763785.61334</v>
      </c>
      <c r="J225" s="3">
        <v>31.55</v>
      </c>
      <c r="K225" s="8">
        <f t="shared" si="25"/>
        <v>7.2403486529318535</v>
      </c>
      <c r="L225" s="9">
        <f t="shared" si="32"/>
        <v>0.44868346813389826</v>
      </c>
      <c r="S225" s="12">
        <f t="shared" si="27"/>
        <v>5126890881141.0449</v>
      </c>
      <c r="T225" s="12">
        <f t="shared" si="28"/>
        <v>0</v>
      </c>
      <c r="U225" s="12">
        <f t="shared" si="29"/>
        <v>0</v>
      </c>
      <c r="V225" s="12">
        <f t="shared" si="30"/>
        <v>0</v>
      </c>
      <c r="W225" s="12">
        <f t="shared" si="31"/>
        <v>2300351181294.4219</v>
      </c>
    </row>
    <row r="226" spans="1:23" x14ac:dyDescent="0.3">
      <c r="A226" s="2">
        <v>23986</v>
      </c>
      <c r="B226" s="4">
        <v>725.2</v>
      </c>
      <c r="C226" s="4">
        <f t="shared" si="26"/>
        <v>725200</v>
      </c>
      <c r="D226" s="4"/>
      <c r="E226" s="4"/>
      <c r="F226" s="4"/>
      <c r="G226" s="4"/>
      <c r="H226" s="4"/>
      <c r="I226" s="4">
        <f>I223+((3/12)*(I235-I223))</f>
        <v>317932196186.59998</v>
      </c>
      <c r="J226" s="3">
        <v>31.62</v>
      </c>
      <c r="K226" s="8">
        <f t="shared" si="25"/>
        <v>7.2243200506008849</v>
      </c>
      <c r="L226" s="9">
        <f t="shared" si="32"/>
        <v>0.43840622750496411</v>
      </c>
      <c r="S226" s="12">
        <f t="shared" si="27"/>
        <v>5239076900695.7617</v>
      </c>
      <c r="T226" s="12">
        <f t="shared" si="28"/>
        <v>0</v>
      </c>
      <c r="U226" s="12">
        <f t="shared" si="29"/>
        <v>0</v>
      </c>
      <c r="V226" s="12">
        <f t="shared" si="30"/>
        <v>0</v>
      </c>
      <c r="W226" s="12">
        <f t="shared" si="31"/>
        <v>2296843939642.4282</v>
      </c>
    </row>
    <row r="227" spans="1:23" x14ac:dyDescent="0.3">
      <c r="A227" s="2">
        <v>24016</v>
      </c>
      <c r="B227" s="4">
        <v>725.2</v>
      </c>
      <c r="C227" s="4">
        <f t="shared" si="26"/>
        <v>725200</v>
      </c>
      <c r="D227" s="4"/>
      <c r="E227" s="4"/>
      <c r="F227" s="4"/>
      <c r="G227" s="4"/>
      <c r="H227" s="4"/>
      <c r="I227" s="4">
        <f>I223+((4/12)*(I235-I223))</f>
        <v>318151628587.58667</v>
      </c>
      <c r="J227" s="3">
        <v>31.65</v>
      </c>
      <c r="K227" s="8">
        <f t="shared" si="25"/>
        <v>7.2174723538704582</v>
      </c>
      <c r="L227" s="9">
        <f t="shared" si="32"/>
        <v>0.43870880941476376</v>
      </c>
      <c r="S227" s="12">
        <f t="shared" si="27"/>
        <v>5234110951026.8564</v>
      </c>
      <c r="T227" s="12">
        <f t="shared" si="28"/>
        <v>0</v>
      </c>
      <c r="U227" s="12">
        <f t="shared" si="29"/>
        <v>0</v>
      </c>
      <c r="V227" s="12">
        <f t="shared" si="30"/>
        <v>0</v>
      </c>
      <c r="W227" s="12">
        <f t="shared" si="31"/>
        <v>2296250583669.769</v>
      </c>
    </row>
    <row r="228" spans="1:23" x14ac:dyDescent="0.3">
      <c r="A228" s="2">
        <v>24047</v>
      </c>
      <c r="B228" s="4">
        <v>725.2</v>
      </c>
      <c r="C228" s="4">
        <f t="shared" si="26"/>
        <v>725200</v>
      </c>
      <c r="D228" s="4"/>
      <c r="E228" s="4"/>
      <c r="F228" s="4"/>
      <c r="G228" s="4"/>
      <c r="H228" s="4"/>
      <c r="I228" s="4">
        <f>I223+((5/12)*(I235-I223))</f>
        <v>318371060988.57336</v>
      </c>
      <c r="J228" s="3">
        <v>31.75</v>
      </c>
      <c r="K228" s="8">
        <f t="shared" si="25"/>
        <v>7.1947401574803145</v>
      </c>
      <c r="L228" s="9">
        <f t="shared" si="32"/>
        <v>0.4390113913245634</v>
      </c>
      <c r="S228" s="12">
        <f t="shared" si="27"/>
        <v>5217625562204.7246</v>
      </c>
      <c r="T228" s="12">
        <f t="shared" si="28"/>
        <v>0</v>
      </c>
      <c r="U228" s="12">
        <f t="shared" si="29"/>
        <v>0</v>
      </c>
      <c r="V228" s="12">
        <f t="shared" si="30"/>
        <v>0</v>
      </c>
      <c r="W228" s="12">
        <f t="shared" si="31"/>
        <v>2290597057474.103</v>
      </c>
    </row>
    <row r="229" spans="1:23" x14ac:dyDescent="0.3">
      <c r="A229" s="2">
        <v>24077</v>
      </c>
      <c r="B229" s="4">
        <v>747.5</v>
      </c>
      <c r="C229" s="4">
        <f t="shared" si="26"/>
        <v>747500</v>
      </c>
      <c r="D229" s="4"/>
      <c r="E229" s="4"/>
      <c r="F229" s="4"/>
      <c r="G229" s="4"/>
      <c r="H229" s="4"/>
      <c r="I229" s="4">
        <f>I223+((6/12)*(I235-I223))</f>
        <v>318590493389.56</v>
      </c>
      <c r="J229" s="3">
        <v>31.85</v>
      </c>
      <c r="K229" s="8">
        <f t="shared" si="25"/>
        <v>7.1721507064364198</v>
      </c>
      <c r="L229" s="9">
        <f t="shared" si="32"/>
        <v>0.42620801791245483</v>
      </c>
      <c r="S229" s="12">
        <f t="shared" si="27"/>
        <v>5361182653061.2246</v>
      </c>
      <c r="T229" s="12">
        <f t="shared" si="28"/>
        <v>0</v>
      </c>
      <c r="U229" s="12">
        <f t="shared" si="29"/>
        <v>0</v>
      </c>
      <c r="V229" s="12">
        <f t="shared" si="30"/>
        <v>0</v>
      </c>
      <c r="W229" s="12">
        <f t="shared" si="31"/>
        <v>2284979032227.8604</v>
      </c>
    </row>
    <row r="230" spans="1:23" x14ac:dyDescent="0.3">
      <c r="A230" s="2">
        <v>24108</v>
      </c>
      <c r="B230" s="4">
        <v>747.5</v>
      </c>
      <c r="C230" s="4">
        <f t="shared" si="26"/>
        <v>747500</v>
      </c>
      <c r="D230" s="4"/>
      <c r="E230" s="4"/>
      <c r="F230" s="4"/>
      <c r="G230" s="4"/>
      <c r="H230" s="4"/>
      <c r="I230" s="4">
        <f>I223+((7/12)*(I235-I223))</f>
        <v>318809925790.54663</v>
      </c>
      <c r="J230" s="3">
        <v>31.88</v>
      </c>
      <c r="K230" s="8">
        <f t="shared" si="25"/>
        <v>7.1654015056461731</v>
      </c>
      <c r="L230" s="9">
        <f t="shared" si="32"/>
        <v>0.42650157296394198</v>
      </c>
      <c r="S230" s="12">
        <f t="shared" si="27"/>
        <v>5356137625470.5146</v>
      </c>
      <c r="T230" s="12">
        <f t="shared" si="28"/>
        <v>0</v>
      </c>
      <c r="U230" s="12">
        <f t="shared" si="29"/>
        <v>0</v>
      </c>
      <c r="V230" s="12">
        <f t="shared" si="30"/>
        <v>0</v>
      </c>
      <c r="W230" s="12">
        <f t="shared" si="31"/>
        <v>2284401122274.5273</v>
      </c>
    </row>
    <row r="231" spans="1:23" x14ac:dyDescent="0.3">
      <c r="A231" s="2">
        <v>24139</v>
      </c>
      <c r="B231" s="4">
        <v>747.5</v>
      </c>
      <c r="C231" s="4">
        <f t="shared" si="26"/>
        <v>747500</v>
      </c>
      <c r="D231" s="4"/>
      <c r="E231" s="4"/>
      <c r="F231" s="4"/>
      <c r="G231" s="4"/>
      <c r="H231" s="4"/>
      <c r="I231" s="4">
        <f>I223+((8/12)*(I235-I223))</f>
        <v>319029358191.53333</v>
      </c>
      <c r="J231" s="3">
        <v>32.08</v>
      </c>
      <c r="K231" s="8">
        <f t="shared" si="25"/>
        <v>7.1207294264339156</v>
      </c>
      <c r="L231" s="9">
        <f t="shared" si="32"/>
        <v>0.42679512801542918</v>
      </c>
      <c r="S231" s="12">
        <f t="shared" si="27"/>
        <v>5322745246259.3525</v>
      </c>
      <c r="T231" s="12">
        <f t="shared" si="28"/>
        <v>0</v>
      </c>
      <c r="U231" s="12">
        <f t="shared" si="29"/>
        <v>0</v>
      </c>
      <c r="V231" s="12">
        <f t="shared" si="30"/>
        <v>0</v>
      </c>
      <c r="W231" s="12">
        <f t="shared" si="31"/>
        <v>2271721738770.7773</v>
      </c>
    </row>
    <row r="232" spans="1:23" x14ac:dyDescent="0.3">
      <c r="A232" s="2">
        <v>24167</v>
      </c>
      <c r="B232" s="4">
        <v>770.8</v>
      </c>
      <c r="C232" s="4">
        <f t="shared" si="26"/>
        <v>770800</v>
      </c>
      <c r="D232" s="4"/>
      <c r="E232" s="4"/>
      <c r="F232" s="4"/>
      <c r="G232" s="4"/>
      <c r="H232" s="4"/>
      <c r="I232" s="4">
        <f>I223+((9/12)*(I235-I223))</f>
        <v>319248790592.52002</v>
      </c>
      <c r="J232" s="3">
        <v>32.18</v>
      </c>
      <c r="K232" s="8">
        <f t="shared" si="25"/>
        <v>7.0986016159105034</v>
      </c>
      <c r="L232" s="9">
        <f t="shared" si="32"/>
        <v>0.41417850362288533</v>
      </c>
      <c r="S232" s="12">
        <f t="shared" si="27"/>
        <v>5471602125543.8164</v>
      </c>
      <c r="T232" s="12">
        <f t="shared" si="28"/>
        <v>0</v>
      </c>
      <c r="U232" s="12">
        <f t="shared" si="29"/>
        <v>0</v>
      </c>
      <c r="V232" s="12">
        <f t="shared" si="30"/>
        <v>0</v>
      </c>
      <c r="W232" s="12">
        <f t="shared" si="31"/>
        <v>2266219980777.5366</v>
      </c>
    </row>
    <row r="233" spans="1:23" x14ac:dyDescent="0.3">
      <c r="A233" s="2">
        <v>24198</v>
      </c>
      <c r="B233" s="4">
        <v>770.8</v>
      </c>
      <c r="C233" s="4">
        <f t="shared" si="26"/>
        <v>770800</v>
      </c>
      <c r="D233" s="4"/>
      <c r="E233" s="4"/>
      <c r="F233" s="4"/>
      <c r="G233" s="4"/>
      <c r="H233" s="4"/>
      <c r="I233" s="4">
        <f>I223+((10/12)*(I235-I223))</f>
        <v>319468222993.50665</v>
      </c>
      <c r="J233" s="3">
        <v>32.28</v>
      </c>
      <c r="K233" s="8">
        <f t="shared" si="25"/>
        <v>7.0766109045848822</v>
      </c>
      <c r="L233" s="9">
        <f t="shared" si="32"/>
        <v>0.41446318499417056</v>
      </c>
      <c r="S233" s="12">
        <f t="shared" si="27"/>
        <v>5454651685254.0273</v>
      </c>
      <c r="T233" s="12">
        <f t="shared" si="28"/>
        <v>0</v>
      </c>
      <c r="U233" s="12">
        <f t="shared" si="29"/>
        <v>0</v>
      </c>
      <c r="V233" s="12">
        <f t="shared" si="30"/>
        <v>0</v>
      </c>
      <c r="W233" s="12">
        <f t="shared" si="31"/>
        <v>2260752310504.2041</v>
      </c>
    </row>
    <row r="234" spans="1:23" x14ac:dyDescent="0.3">
      <c r="A234" s="2">
        <v>24228</v>
      </c>
      <c r="B234" s="4">
        <v>770.8</v>
      </c>
      <c r="C234" s="4">
        <f t="shared" si="26"/>
        <v>770800</v>
      </c>
      <c r="D234" s="4"/>
      <c r="E234" s="4"/>
      <c r="F234" s="4"/>
      <c r="G234" s="4"/>
      <c r="H234" s="4"/>
      <c r="I234" s="4">
        <f>I223+((11/12)*(I235-I223))</f>
        <v>319687655394.49329</v>
      </c>
      <c r="J234" s="3">
        <v>32.35</v>
      </c>
      <c r="K234" s="8">
        <f t="shared" si="25"/>
        <v>7.0612982998454399</v>
      </c>
      <c r="L234" s="9">
        <f t="shared" si="32"/>
        <v>0.41474786636545574</v>
      </c>
      <c r="S234" s="12">
        <f t="shared" si="27"/>
        <v>5442848729520.8652</v>
      </c>
      <c r="T234" s="12">
        <f t="shared" si="28"/>
        <v>0</v>
      </c>
      <c r="U234" s="12">
        <f t="shared" si="29"/>
        <v>0</v>
      </c>
      <c r="V234" s="12">
        <f t="shared" si="30"/>
        <v>0</v>
      </c>
      <c r="W234" s="12">
        <f t="shared" si="31"/>
        <v>2257409897518.7104</v>
      </c>
    </row>
    <row r="235" spans="1:23" x14ac:dyDescent="0.3">
      <c r="A235" s="2">
        <v>24259</v>
      </c>
      <c r="B235" s="4">
        <v>779.9</v>
      </c>
      <c r="C235" s="4">
        <f t="shared" si="26"/>
        <v>779900</v>
      </c>
      <c r="D235" s="4"/>
      <c r="E235" s="4"/>
      <c r="F235" s="4"/>
      <c r="G235" s="4"/>
      <c r="H235" s="4"/>
      <c r="I235" s="4">
        <v>319907087795.47998</v>
      </c>
      <c r="J235" s="3">
        <v>32.380000000000003</v>
      </c>
      <c r="K235" s="8">
        <f t="shared" si="25"/>
        <v>7.0547560222359476</v>
      </c>
      <c r="L235" s="9">
        <f t="shared" si="32"/>
        <v>0.41018988049170402</v>
      </c>
      <c r="S235" s="12">
        <f t="shared" si="27"/>
        <v>5502004221741.8154</v>
      </c>
      <c r="T235" s="12">
        <f t="shared" si="28"/>
        <v>0</v>
      </c>
      <c r="U235" s="12">
        <f t="shared" si="29"/>
        <v>0</v>
      </c>
      <c r="V235" s="12">
        <f t="shared" si="30"/>
        <v>0</v>
      </c>
      <c r="W235" s="12">
        <f t="shared" si="31"/>
        <v>2256866454181.1265</v>
      </c>
    </row>
    <row r="236" spans="1:23" x14ac:dyDescent="0.3">
      <c r="A236" s="2">
        <v>24289</v>
      </c>
      <c r="B236" s="4">
        <v>779.9</v>
      </c>
      <c r="C236" s="4">
        <f t="shared" si="26"/>
        <v>779900</v>
      </c>
      <c r="D236" s="4"/>
      <c r="E236" s="4"/>
      <c r="F236" s="4"/>
      <c r="G236" s="4"/>
      <c r="H236" s="4"/>
      <c r="I236" s="4">
        <f>I235+((1/12)*(I247-I235))</f>
        <v>320433241962.0683</v>
      </c>
      <c r="J236" s="3">
        <v>32.450000000000003</v>
      </c>
      <c r="K236" s="8">
        <f t="shared" si="25"/>
        <v>7.0395377503852075</v>
      </c>
      <c r="L236" s="9">
        <f t="shared" si="32"/>
        <v>0.41086452360824244</v>
      </c>
      <c r="S236" s="12">
        <f t="shared" si="27"/>
        <v>5490135491525.4238</v>
      </c>
      <c r="T236" s="12">
        <f t="shared" si="28"/>
        <v>0</v>
      </c>
      <c r="U236" s="12">
        <f t="shared" si="29"/>
        <v>0</v>
      </c>
      <c r="V236" s="12">
        <f t="shared" si="30"/>
        <v>0</v>
      </c>
      <c r="W236" s="12">
        <f t="shared" si="31"/>
        <v>2255701903270.2974</v>
      </c>
    </row>
    <row r="237" spans="1:23" x14ac:dyDescent="0.3">
      <c r="A237" s="2">
        <v>24320</v>
      </c>
      <c r="B237" s="4">
        <v>779.9</v>
      </c>
      <c r="C237" s="4">
        <f t="shared" si="26"/>
        <v>779900</v>
      </c>
      <c r="D237" s="4"/>
      <c r="E237" s="4"/>
      <c r="F237" s="4"/>
      <c r="G237" s="4"/>
      <c r="H237" s="4"/>
      <c r="I237" s="4">
        <f>I235+((2/12)*(I247-I235))</f>
        <v>320959396128.65662</v>
      </c>
      <c r="J237" s="3">
        <v>32.65</v>
      </c>
      <c r="K237" s="8">
        <f t="shared" si="25"/>
        <v>6.9964165390505357</v>
      </c>
      <c r="L237" s="9">
        <f t="shared" si="32"/>
        <v>0.41153916672478091</v>
      </c>
      <c r="S237" s="12">
        <f t="shared" si="27"/>
        <v>5456505258805.5127</v>
      </c>
      <c r="T237" s="12">
        <f t="shared" si="28"/>
        <v>0</v>
      </c>
      <c r="U237" s="12">
        <f t="shared" si="29"/>
        <v>0</v>
      </c>
      <c r="V237" s="12">
        <f t="shared" si="30"/>
        <v>0</v>
      </c>
      <c r="W237" s="12">
        <f t="shared" si="31"/>
        <v>2245565627438.2056</v>
      </c>
    </row>
    <row r="238" spans="1:23" x14ac:dyDescent="0.3">
      <c r="A238" s="2">
        <v>24351</v>
      </c>
      <c r="B238" s="4">
        <v>793.1</v>
      </c>
      <c r="C238" s="4">
        <f t="shared" si="26"/>
        <v>793100</v>
      </c>
      <c r="D238" s="4"/>
      <c r="E238" s="4"/>
      <c r="F238" s="4"/>
      <c r="G238" s="4"/>
      <c r="H238" s="4"/>
      <c r="I238" s="4">
        <f>I235+((3/12)*(I247-I235))</f>
        <v>321485550295.245</v>
      </c>
      <c r="J238" s="3">
        <v>32.75</v>
      </c>
      <c r="K238" s="8">
        <f t="shared" si="25"/>
        <v>6.9750534351145035</v>
      </c>
      <c r="L238" s="9">
        <f t="shared" si="32"/>
        <v>0.40535310842925859</v>
      </c>
      <c r="S238" s="12">
        <f t="shared" si="27"/>
        <v>5531914879389.3135</v>
      </c>
      <c r="T238" s="12">
        <f t="shared" si="28"/>
        <v>0</v>
      </c>
      <c r="U238" s="12">
        <f t="shared" si="29"/>
        <v>0</v>
      </c>
      <c r="V238" s="12">
        <f t="shared" si="30"/>
        <v>0</v>
      </c>
      <c r="W238" s="12">
        <f t="shared" si="31"/>
        <v>2242378891926.5249</v>
      </c>
    </row>
    <row r="239" spans="1:23" x14ac:dyDescent="0.3">
      <c r="A239" s="2">
        <v>24381</v>
      </c>
      <c r="B239" s="4">
        <v>793.1</v>
      </c>
      <c r="C239" s="4">
        <f t="shared" si="26"/>
        <v>793100</v>
      </c>
      <c r="D239" s="4"/>
      <c r="E239" s="4"/>
      <c r="F239" s="4"/>
      <c r="G239" s="4"/>
      <c r="H239" s="4"/>
      <c r="I239" s="4">
        <f>I235+((4/12)*(I247-I235))</f>
        <v>322011704461.83331</v>
      </c>
      <c r="J239" s="3">
        <v>32.85</v>
      </c>
      <c r="K239" s="8">
        <f t="shared" si="25"/>
        <v>6.9538203957382034</v>
      </c>
      <c r="L239" s="9">
        <f t="shared" si="32"/>
        <v>0.40601652308893371</v>
      </c>
      <c r="S239" s="12">
        <f t="shared" si="27"/>
        <v>5515074955859.9697</v>
      </c>
      <c r="T239" s="12">
        <f t="shared" si="28"/>
        <v>0</v>
      </c>
      <c r="U239" s="12">
        <f t="shared" si="29"/>
        <v>0</v>
      </c>
      <c r="V239" s="12">
        <f t="shared" si="30"/>
        <v>0</v>
      </c>
      <c r="W239" s="12">
        <f t="shared" si="31"/>
        <v>2239211558153.1191</v>
      </c>
    </row>
    <row r="240" spans="1:23" x14ac:dyDescent="0.3">
      <c r="A240" s="2">
        <v>24412</v>
      </c>
      <c r="B240" s="4">
        <v>793.1</v>
      </c>
      <c r="C240" s="4">
        <f t="shared" si="26"/>
        <v>793100</v>
      </c>
      <c r="D240" s="4"/>
      <c r="E240" s="4"/>
      <c r="F240" s="4"/>
      <c r="G240" s="4"/>
      <c r="H240" s="4"/>
      <c r="I240" s="4">
        <f>I235+((5/12)*(I247-I235))</f>
        <v>322537858628.42163</v>
      </c>
      <c r="J240" s="3">
        <v>32.880000000000003</v>
      </c>
      <c r="K240" s="8">
        <f t="shared" si="25"/>
        <v>6.9474756690997559</v>
      </c>
      <c r="L240" s="9">
        <f t="shared" si="32"/>
        <v>0.40667993774860878</v>
      </c>
      <c r="S240" s="12">
        <f t="shared" si="27"/>
        <v>5510042953163.0166</v>
      </c>
      <c r="T240" s="12">
        <f t="shared" si="28"/>
        <v>0</v>
      </c>
      <c r="U240" s="12">
        <f t="shared" si="29"/>
        <v>0</v>
      </c>
      <c r="V240" s="12">
        <f t="shared" si="30"/>
        <v>0</v>
      </c>
      <c r="W240" s="12">
        <f t="shared" si="31"/>
        <v>2240823925184.4961</v>
      </c>
    </row>
    <row r="241" spans="1:23" x14ac:dyDescent="0.3">
      <c r="A241" s="2">
        <v>24442</v>
      </c>
      <c r="B241" s="4">
        <v>806.9</v>
      </c>
      <c r="C241" s="4">
        <f t="shared" si="26"/>
        <v>806900</v>
      </c>
      <c r="D241" s="4"/>
      <c r="E241" s="4"/>
      <c r="F241" s="4"/>
      <c r="G241" s="4"/>
      <c r="H241" s="4"/>
      <c r="I241" s="4">
        <f>I235+((6/12)*(I247-I235))</f>
        <v>323064012795.01001</v>
      </c>
      <c r="J241" s="3">
        <v>32.92</v>
      </c>
      <c r="K241" s="8">
        <f t="shared" si="25"/>
        <v>6.9390340218712021</v>
      </c>
      <c r="L241" s="9">
        <f t="shared" si="32"/>
        <v>0.40037676638370306</v>
      </c>
      <c r="S241" s="12">
        <f t="shared" si="27"/>
        <v>5599106552247.873</v>
      </c>
      <c r="T241" s="12">
        <f t="shared" si="28"/>
        <v>0</v>
      </c>
      <c r="U241" s="12">
        <f t="shared" si="29"/>
        <v>0</v>
      </c>
      <c r="V241" s="12">
        <f t="shared" si="30"/>
        <v>0</v>
      </c>
      <c r="W241" s="12">
        <f t="shared" si="31"/>
        <v>2241752176026.8076</v>
      </c>
    </row>
    <row r="242" spans="1:23" x14ac:dyDescent="0.3">
      <c r="A242" s="2">
        <v>24473</v>
      </c>
      <c r="B242" s="4">
        <v>806.9</v>
      </c>
      <c r="C242" s="4">
        <f t="shared" si="26"/>
        <v>806900</v>
      </c>
      <c r="D242" s="4"/>
      <c r="E242" s="4"/>
      <c r="F242" s="4"/>
      <c r="G242" s="4"/>
      <c r="H242" s="4"/>
      <c r="I242" s="4">
        <f>I235+((7/12)*(I247-I235))</f>
        <v>323590166961.59833</v>
      </c>
      <c r="J242" s="3">
        <v>32.9</v>
      </c>
      <c r="K242" s="8">
        <f t="shared" si="25"/>
        <v>6.9432522796352583</v>
      </c>
      <c r="L242" s="9">
        <f t="shared" si="32"/>
        <v>0.40102883500012187</v>
      </c>
      <c r="S242" s="12">
        <f t="shared" si="27"/>
        <v>5602510264437.6895</v>
      </c>
      <c r="T242" s="12">
        <f t="shared" si="28"/>
        <v>0</v>
      </c>
      <c r="U242" s="12">
        <f t="shared" si="29"/>
        <v>0</v>
      </c>
      <c r="V242" s="12">
        <f t="shared" si="30"/>
        <v>0</v>
      </c>
      <c r="W242" s="12">
        <f t="shared" si="31"/>
        <v>2246768164423.6714</v>
      </c>
    </row>
    <row r="243" spans="1:23" x14ac:dyDescent="0.3">
      <c r="A243" s="2">
        <v>24504</v>
      </c>
      <c r="B243" s="4">
        <v>806.9</v>
      </c>
      <c r="C243" s="4">
        <f t="shared" si="26"/>
        <v>806900</v>
      </c>
      <c r="D243" s="4"/>
      <c r="E243" s="4"/>
      <c r="F243" s="4"/>
      <c r="G243" s="4"/>
      <c r="H243" s="4"/>
      <c r="I243" s="4">
        <f>I235+((8/12)*(I247-I235))</f>
        <v>324116321128.18665</v>
      </c>
      <c r="J243" s="3">
        <v>33</v>
      </c>
      <c r="K243" s="8">
        <f t="shared" si="25"/>
        <v>6.9222121212121213</v>
      </c>
      <c r="L243" s="9">
        <f t="shared" si="32"/>
        <v>0.40168090361654063</v>
      </c>
      <c r="S243" s="12">
        <f t="shared" si="27"/>
        <v>5585532960606.0605</v>
      </c>
      <c r="T243" s="12">
        <f t="shared" si="28"/>
        <v>0</v>
      </c>
      <c r="U243" s="12">
        <f t="shared" si="29"/>
        <v>0</v>
      </c>
      <c r="V243" s="12">
        <f t="shared" si="30"/>
        <v>0</v>
      </c>
      <c r="W243" s="12">
        <f t="shared" si="31"/>
        <v>2243601926796.2139</v>
      </c>
    </row>
    <row r="244" spans="1:23" x14ac:dyDescent="0.3">
      <c r="A244" s="2">
        <v>24532</v>
      </c>
      <c r="B244" s="4">
        <v>817.8</v>
      </c>
      <c r="C244" s="4">
        <f t="shared" si="26"/>
        <v>817800</v>
      </c>
      <c r="D244" s="4"/>
      <c r="E244" s="4"/>
      <c r="F244" s="4"/>
      <c r="G244" s="4"/>
      <c r="H244" s="4"/>
      <c r="I244" s="4">
        <f>I235+((9/12)*(I247-I235))</f>
        <v>324642475294.77496</v>
      </c>
      <c r="J244" s="3">
        <v>33</v>
      </c>
      <c r="K244" s="8">
        <f t="shared" si="25"/>
        <v>6.9222121212121213</v>
      </c>
      <c r="L244" s="9">
        <f t="shared" si="32"/>
        <v>0.39697050048272803</v>
      </c>
      <c r="S244" s="12">
        <f t="shared" si="27"/>
        <v>5660985072727.2734</v>
      </c>
      <c r="T244" s="12">
        <f t="shared" si="28"/>
        <v>0</v>
      </c>
      <c r="U244" s="12">
        <f t="shared" si="29"/>
        <v>0</v>
      </c>
      <c r="V244" s="12">
        <f t="shared" si="30"/>
        <v>0</v>
      </c>
      <c r="W244" s="12">
        <f t="shared" si="31"/>
        <v>2247244077545.7979</v>
      </c>
    </row>
    <row r="245" spans="1:23" x14ac:dyDescent="0.3">
      <c r="A245" s="2">
        <v>24563</v>
      </c>
      <c r="B245" s="4">
        <v>817.8</v>
      </c>
      <c r="C245" s="4">
        <f t="shared" si="26"/>
        <v>817800</v>
      </c>
      <c r="D245" s="4"/>
      <c r="E245" s="4"/>
      <c r="F245" s="4"/>
      <c r="G245" s="4"/>
      <c r="H245" s="4"/>
      <c r="I245" s="4">
        <f>I235+((10/12)*(I247-I235))</f>
        <v>325168629461.36328</v>
      </c>
      <c r="J245" s="3">
        <v>33.1</v>
      </c>
      <c r="K245" s="8">
        <f t="shared" si="25"/>
        <v>6.9012990936555889</v>
      </c>
      <c r="L245" s="9">
        <f t="shared" si="32"/>
        <v>0.39761387804030729</v>
      </c>
      <c r="S245" s="12">
        <f t="shared" si="27"/>
        <v>5643882398791.54</v>
      </c>
      <c r="T245" s="12">
        <f t="shared" si="28"/>
        <v>0</v>
      </c>
      <c r="U245" s="12">
        <f t="shared" si="29"/>
        <v>0</v>
      </c>
      <c r="V245" s="12">
        <f t="shared" si="30"/>
        <v>0</v>
      </c>
      <c r="W245" s="12">
        <f t="shared" si="31"/>
        <v>2244085967786.9365</v>
      </c>
    </row>
    <row r="246" spans="1:23" x14ac:dyDescent="0.3">
      <c r="A246" s="2">
        <v>24593</v>
      </c>
      <c r="B246" s="4">
        <v>817.8</v>
      </c>
      <c r="C246" s="4">
        <f t="shared" si="26"/>
        <v>817800</v>
      </c>
      <c r="D246" s="4"/>
      <c r="E246" s="4"/>
      <c r="F246" s="4"/>
      <c r="G246" s="4"/>
      <c r="H246" s="4"/>
      <c r="I246" s="4">
        <f>I235+((11/12)*(I247-I235))</f>
        <v>325694783627.95166</v>
      </c>
      <c r="J246" s="3">
        <v>33.1</v>
      </c>
      <c r="K246" s="8">
        <f t="shared" si="25"/>
        <v>6.9012990936555889</v>
      </c>
      <c r="L246" s="9">
        <f t="shared" si="32"/>
        <v>0.39825725559788661</v>
      </c>
      <c r="S246" s="12">
        <f t="shared" si="27"/>
        <v>5643882398791.54</v>
      </c>
      <c r="T246" s="12">
        <f t="shared" si="28"/>
        <v>0</v>
      </c>
      <c r="U246" s="12">
        <f t="shared" si="29"/>
        <v>0</v>
      </c>
      <c r="V246" s="12">
        <f t="shared" si="30"/>
        <v>0</v>
      </c>
      <c r="W246" s="12">
        <f t="shared" si="31"/>
        <v>2247717115059.936</v>
      </c>
    </row>
    <row r="247" spans="1:23" x14ac:dyDescent="0.3">
      <c r="A247" s="2">
        <v>24624</v>
      </c>
      <c r="B247" s="4">
        <v>822.3</v>
      </c>
      <c r="C247" s="4">
        <f t="shared" si="26"/>
        <v>822300</v>
      </c>
      <c r="D247" s="4"/>
      <c r="E247" s="4"/>
      <c r="F247" s="4"/>
      <c r="G247" s="4"/>
      <c r="H247" s="4"/>
      <c r="I247" s="4">
        <v>326220937794.53998</v>
      </c>
      <c r="J247" s="3">
        <v>33.299999999999997</v>
      </c>
      <c r="K247" s="8">
        <f t="shared" si="25"/>
        <v>6.8598498498498506</v>
      </c>
      <c r="L247" s="9">
        <f t="shared" si="32"/>
        <v>0.39671766726807733</v>
      </c>
      <c r="S247" s="12">
        <f t="shared" si="27"/>
        <v>5640854531531.5322</v>
      </c>
      <c r="T247" s="12">
        <f t="shared" si="28"/>
        <v>0</v>
      </c>
      <c r="U247" s="12">
        <f t="shared" si="29"/>
        <v>0</v>
      </c>
      <c r="V247" s="12">
        <f t="shared" si="30"/>
        <v>0</v>
      </c>
      <c r="W247" s="12">
        <f t="shared" si="31"/>
        <v>2237826651147.7524</v>
      </c>
    </row>
    <row r="248" spans="1:23" x14ac:dyDescent="0.3">
      <c r="A248" s="2">
        <v>24654</v>
      </c>
      <c r="B248" s="4">
        <v>822.3</v>
      </c>
      <c r="C248" s="4">
        <f t="shared" si="26"/>
        <v>822300</v>
      </c>
      <c r="D248" s="4"/>
      <c r="E248" s="4"/>
      <c r="F248" s="4"/>
      <c r="G248" s="4"/>
      <c r="H248" s="4"/>
      <c r="I248" s="4">
        <f>I247+((1/12)*(I259-I247))</f>
        <v>328000726847.15167</v>
      </c>
      <c r="J248" s="3">
        <v>33.4</v>
      </c>
      <c r="K248" s="8">
        <f t="shared" si="25"/>
        <v>6.839311377245509</v>
      </c>
      <c r="L248" s="9">
        <f t="shared" si="32"/>
        <v>0.39888207083442984</v>
      </c>
      <c r="S248" s="12">
        <f t="shared" si="27"/>
        <v>5623965745508.9814</v>
      </c>
      <c r="T248" s="12">
        <f t="shared" si="28"/>
        <v>0</v>
      </c>
      <c r="U248" s="12">
        <f t="shared" si="29"/>
        <v>0</v>
      </c>
      <c r="V248" s="12">
        <f t="shared" si="30"/>
        <v>0</v>
      </c>
      <c r="W248" s="12">
        <f t="shared" si="31"/>
        <v>2243299102870.521</v>
      </c>
    </row>
    <row r="249" spans="1:23" x14ac:dyDescent="0.3">
      <c r="A249" s="2">
        <v>24685</v>
      </c>
      <c r="B249" s="4">
        <v>822.3</v>
      </c>
      <c r="C249" s="4">
        <f t="shared" si="26"/>
        <v>822300</v>
      </c>
      <c r="D249" s="4"/>
      <c r="E249" s="4"/>
      <c r="F249" s="4"/>
      <c r="G249" s="4"/>
      <c r="H249" s="4"/>
      <c r="I249" s="4">
        <f>I247+((2/12)*(I259-I247))</f>
        <v>329780515899.76331</v>
      </c>
      <c r="J249" s="3">
        <v>33.5</v>
      </c>
      <c r="K249" s="8">
        <f t="shared" si="25"/>
        <v>6.8188955223880594</v>
      </c>
      <c r="L249" s="9">
        <f t="shared" si="32"/>
        <v>0.40104647440078234</v>
      </c>
      <c r="S249" s="12">
        <f t="shared" si="27"/>
        <v>5607177788059.7012</v>
      </c>
      <c r="T249" s="12">
        <f t="shared" si="28"/>
        <v>0</v>
      </c>
      <c r="U249" s="12">
        <f t="shared" si="29"/>
        <v>0</v>
      </c>
      <c r="V249" s="12">
        <f t="shared" si="30"/>
        <v>0</v>
      </c>
      <c r="W249" s="12">
        <f t="shared" si="31"/>
        <v>2248738883239.7202</v>
      </c>
    </row>
    <row r="250" spans="1:23" x14ac:dyDescent="0.3">
      <c r="A250" s="2">
        <v>24716</v>
      </c>
      <c r="B250" s="4">
        <v>837</v>
      </c>
      <c r="C250" s="4">
        <f t="shared" si="26"/>
        <v>837000</v>
      </c>
      <c r="D250" s="4"/>
      <c r="E250" s="4"/>
      <c r="F250" s="4"/>
      <c r="G250" s="4"/>
      <c r="H250" s="4"/>
      <c r="I250" s="4">
        <f>I247+((3/12)*(I259-I247))</f>
        <v>331560304952.375</v>
      </c>
      <c r="J250" s="3">
        <v>33.6</v>
      </c>
      <c r="K250" s="8">
        <f t="shared" si="25"/>
        <v>6.79860119047619</v>
      </c>
      <c r="L250" s="9">
        <f t="shared" si="32"/>
        <v>0.39612939659781959</v>
      </c>
      <c r="S250" s="12">
        <f t="shared" si="27"/>
        <v>5690429196428.5713</v>
      </c>
      <c r="T250" s="12">
        <f t="shared" si="28"/>
        <v>0</v>
      </c>
      <c r="U250" s="12">
        <f t="shared" si="29"/>
        <v>0</v>
      </c>
      <c r="V250" s="12">
        <f t="shared" si="30"/>
        <v>0</v>
      </c>
      <c r="W250" s="12">
        <f t="shared" si="31"/>
        <v>2254146283963.8652</v>
      </c>
    </row>
    <row r="251" spans="1:23" x14ac:dyDescent="0.3">
      <c r="A251" s="2">
        <v>24746</v>
      </c>
      <c r="B251" s="4">
        <v>837</v>
      </c>
      <c r="C251" s="4">
        <f t="shared" si="26"/>
        <v>837000</v>
      </c>
      <c r="D251" s="4"/>
      <c r="E251" s="4"/>
      <c r="F251" s="4"/>
      <c r="G251" s="4"/>
      <c r="H251" s="4"/>
      <c r="I251" s="4">
        <f>I247+((4/12)*(I259-I247))</f>
        <v>333340094004.98663</v>
      </c>
      <c r="J251" s="3">
        <v>33.700000000000003</v>
      </c>
      <c r="K251" s="8">
        <f t="shared" si="25"/>
        <v>6.7784272997032637</v>
      </c>
      <c r="L251" s="9">
        <f t="shared" si="32"/>
        <v>0.39825578734168054</v>
      </c>
      <c r="S251" s="12">
        <f t="shared" si="27"/>
        <v>5673543649851.6318</v>
      </c>
      <c r="T251" s="12">
        <f t="shared" si="28"/>
        <v>0</v>
      </c>
      <c r="U251" s="12">
        <f t="shared" si="29"/>
        <v>0</v>
      </c>
      <c r="V251" s="12">
        <f t="shared" si="30"/>
        <v>0</v>
      </c>
      <c r="W251" s="12">
        <f t="shared" si="31"/>
        <v>2259521593289.0537</v>
      </c>
    </row>
    <row r="252" spans="1:23" x14ac:dyDescent="0.3">
      <c r="A252" s="2">
        <v>24777</v>
      </c>
      <c r="B252" s="4">
        <v>837</v>
      </c>
      <c r="C252" s="4">
        <f t="shared" si="26"/>
        <v>837000</v>
      </c>
      <c r="D252" s="4"/>
      <c r="E252" s="4"/>
      <c r="F252" s="4"/>
      <c r="G252" s="4"/>
      <c r="H252" s="4"/>
      <c r="I252" s="4">
        <f>I247+((5/12)*(I259-I247))</f>
        <v>335119883057.59833</v>
      </c>
      <c r="J252" s="3">
        <v>33.9</v>
      </c>
      <c r="K252" s="8">
        <f t="shared" si="25"/>
        <v>6.7384365781710915</v>
      </c>
      <c r="L252" s="9">
        <f t="shared" si="32"/>
        <v>0.40038217808554161</v>
      </c>
      <c r="S252" s="12">
        <f t="shared" si="27"/>
        <v>5640071415929.2041</v>
      </c>
      <c r="T252" s="12">
        <f t="shared" si="28"/>
        <v>0</v>
      </c>
      <c r="U252" s="12">
        <f t="shared" si="29"/>
        <v>0</v>
      </c>
      <c r="V252" s="12">
        <f t="shared" si="30"/>
        <v>0</v>
      </c>
      <c r="W252" s="12">
        <f t="shared" si="31"/>
        <v>2258184078067.7393</v>
      </c>
    </row>
    <row r="253" spans="1:23" x14ac:dyDescent="0.3">
      <c r="A253" s="2">
        <v>24807</v>
      </c>
      <c r="B253" s="4">
        <v>852.7</v>
      </c>
      <c r="C253" s="4">
        <f t="shared" si="26"/>
        <v>852700</v>
      </c>
      <c r="D253" s="4"/>
      <c r="E253" s="4"/>
      <c r="F253" s="4"/>
      <c r="G253" s="4"/>
      <c r="H253" s="4"/>
      <c r="I253" s="4">
        <f>I247+((6/12)*(I259-I247))</f>
        <v>336899672110.20996</v>
      </c>
      <c r="J253" s="3">
        <v>34</v>
      </c>
      <c r="K253" s="8">
        <f t="shared" si="25"/>
        <v>6.7186176470588235</v>
      </c>
      <c r="L253" s="9">
        <f t="shared" si="32"/>
        <v>0.39509753970940537</v>
      </c>
      <c r="S253" s="12">
        <f t="shared" si="27"/>
        <v>5728965267647.0586</v>
      </c>
      <c r="T253" s="12">
        <f t="shared" si="28"/>
        <v>0</v>
      </c>
      <c r="U253" s="12">
        <f t="shared" si="29"/>
        <v>0</v>
      </c>
      <c r="V253" s="12">
        <f t="shared" si="30"/>
        <v>0</v>
      </c>
      <c r="W253" s="12">
        <f t="shared" si="31"/>
        <v>2263500082327.9878</v>
      </c>
    </row>
    <row r="254" spans="1:23" x14ac:dyDescent="0.3">
      <c r="A254" s="2">
        <v>24838</v>
      </c>
      <c r="B254" s="4">
        <v>852.7</v>
      </c>
      <c r="C254" s="4">
        <f t="shared" si="26"/>
        <v>852700</v>
      </c>
      <c r="D254" s="4"/>
      <c r="E254" s="4"/>
      <c r="F254" s="4"/>
      <c r="G254" s="4"/>
      <c r="H254" s="4"/>
      <c r="I254" s="4">
        <f>I247+((7/12)*(I259-I247))</f>
        <v>338679461162.82166</v>
      </c>
      <c r="J254" s="3">
        <v>34.1</v>
      </c>
      <c r="K254" s="8">
        <f t="shared" si="25"/>
        <v>6.6989149560117296</v>
      </c>
      <c r="L254" s="9">
        <f t="shared" si="32"/>
        <v>0.39718477912844102</v>
      </c>
      <c r="S254" s="12">
        <f t="shared" si="27"/>
        <v>5712164782991.2012</v>
      </c>
      <c r="T254" s="12">
        <f t="shared" si="28"/>
        <v>0</v>
      </c>
      <c r="U254" s="12">
        <f t="shared" si="29"/>
        <v>0</v>
      </c>
      <c r="V254" s="12">
        <f t="shared" si="30"/>
        <v>0</v>
      </c>
      <c r="W254" s="12">
        <f t="shared" si="31"/>
        <v>2268784907677.6196</v>
      </c>
    </row>
    <row r="255" spans="1:23" x14ac:dyDescent="0.3">
      <c r="A255" s="2">
        <v>24869</v>
      </c>
      <c r="B255" s="4">
        <v>852.7</v>
      </c>
      <c r="C255" s="4">
        <f t="shared" si="26"/>
        <v>852700</v>
      </c>
      <c r="D255" s="4"/>
      <c r="E255" s="4"/>
      <c r="F255" s="4"/>
      <c r="G255" s="4"/>
      <c r="H255" s="4"/>
      <c r="I255" s="4">
        <f>I247+((8/12)*(I259-I247))</f>
        <v>340459250215.43335</v>
      </c>
      <c r="J255" s="3">
        <v>34.200000000000003</v>
      </c>
      <c r="K255" s="8">
        <f t="shared" si="25"/>
        <v>6.6793274853801163</v>
      </c>
      <c r="L255" s="9">
        <f t="shared" si="32"/>
        <v>0.39927201854747668</v>
      </c>
      <c r="S255" s="12">
        <f t="shared" si="27"/>
        <v>5695462546783.625</v>
      </c>
      <c r="T255" s="12">
        <f t="shared" si="28"/>
        <v>0</v>
      </c>
      <c r="U255" s="12">
        <f t="shared" si="29"/>
        <v>0</v>
      </c>
      <c r="V255" s="12">
        <f t="shared" si="30"/>
        <v>0</v>
      </c>
      <c r="W255" s="12">
        <f t="shared" si="31"/>
        <v>2274038827615.8501</v>
      </c>
    </row>
    <row r="256" spans="1:23" x14ac:dyDescent="0.3">
      <c r="A256" s="2">
        <v>24898</v>
      </c>
      <c r="B256" s="4">
        <v>879.8</v>
      </c>
      <c r="C256" s="4">
        <f t="shared" si="26"/>
        <v>879800</v>
      </c>
      <c r="D256" s="4"/>
      <c r="E256" s="4"/>
      <c r="F256" s="4"/>
      <c r="G256" s="4"/>
      <c r="H256" s="4"/>
      <c r="I256" s="4">
        <f>I247+((9/12)*(I259-I247))</f>
        <v>342239039268.04498</v>
      </c>
      <c r="J256" s="3">
        <v>34.299999999999997</v>
      </c>
      <c r="K256" s="8">
        <f t="shared" si="25"/>
        <v>6.6598542274052486</v>
      </c>
      <c r="L256" s="9">
        <f t="shared" si="32"/>
        <v>0.38899640744265174</v>
      </c>
      <c r="S256" s="12">
        <f t="shared" si="27"/>
        <v>5859339749271.1377</v>
      </c>
      <c r="T256" s="12">
        <f t="shared" si="28"/>
        <v>0</v>
      </c>
      <c r="U256" s="12">
        <f t="shared" si="29"/>
        <v>0</v>
      </c>
      <c r="V256" s="12">
        <f t="shared" si="30"/>
        <v>0</v>
      </c>
      <c r="W256" s="12">
        <f t="shared" si="31"/>
        <v>2279262112452.4004</v>
      </c>
    </row>
    <row r="257" spans="1:23" x14ac:dyDescent="0.3">
      <c r="A257" s="2">
        <v>24929</v>
      </c>
      <c r="B257" s="4">
        <v>879.8</v>
      </c>
      <c r="C257" s="4">
        <f t="shared" si="26"/>
        <v>879800</v>
      </c>
      <c r="D257" s="4"/>
      <c r="E257" s="4"/>
      <c r="F257" s="4"/>
      <c r="G257" s="4"/>
      <c r="H257" s="4"/>
      <c r="I257" s="4">
        <f>I247+((10/12)*(I259-I247))</f>
        <v>344018828320.65668</v>
      </c>
      <c r="J257" s="3">
        <v>34.4</v>
      </c>
      <c r="K257" s="8">
        <f t="shared" si="25"/>
        <v>6.6404941860465119</v>
      </c>
      <c r="L257" s="9">
        <f t="shared" si="32"/>
        <v>0.39101935476319238</v>
      </c>
      <c r="S257" s="12">
        <f t="shared" si="27"/>
        <v>5842306784883.7207</v>
      </c>
      <c r="T257" s="12">
        <f t="shared" si="28"/>
        <v>0</v>
      </c>
      <c r="U257" s="12">
        <f t="shared" si="29"/>
        <v>0</v>
      </c>
      <c r="V257" s="12">
        <f t="shared" si="30"/>
        <v>0</v>
      </c>
      <c r="W257" s="12">
        <f t="shared" si="31"/>
        <v>2284455029353.854</v>
      </c>
    </row>
    <row r="258" spans="1:23" x14ac:dyDescent="0.3">
      <c r="A258" s="2">
        <v>24959</v>
      </c>
      <c r="B258" s="4">
        <v>879.8</v>
      </c>
      <c r="C258" s="4">
        <f t="shared" si="26"/>
        <v>879800</v>
      </c>
      <c r="D258" s="4"/>
      <c r="E258" s="4"/>
      <c r="F258" s="4"/>
      <c r="G258" s="4"/>
      <c r="H258" s="4"/>
      <c r="I258" s="4">
        <f>I247+((11/12)*(I259-I247))</f>
        <v>345798617373.26831</v>
      </c>
      <c r="J258" s="3">
        <v>34.5</v>
      </c>
      <c r="K258" s="8">
        <f t="shared" ref="K258:K321" si="33">J$783/J258</f>
        <v>6.6212463768115937</v>
      </c>
      <c r="L258" s="9">
        <f t="shared" si="32"/>
        <v>0.39304230208373303</v>
      </c>
      <c r="S258" s="12">
        <f t="shared" si="27"/>
        <v>5825372562318.8398</v>
      </c>
      <c r="T258" s="12">
        <f t="shared" si="28"/>
        <v>0</v>
      </c>
      <c r="U258" s="12">
        <f t="shared" si="29"/>
        <v>0</v>
      </c>
      <c r="V258" s="12">
        <f t="shared" si="30"/>
        <v>0</v>
      </c>
      <c r="W258" s="12">
        <f t="shared" si="31"/>
        <v>2289617842389.2114</v>
      </c>
    </row>
    <row r="259" spans="1:23" x14ac:dyDescent="0.3">
      <c r="A259" s="2">
        <v>24990</v>
      </c>
      <c r="B259" s="4">
        <v>904.1</v>
      </c>
      <c r="C259" s="4">
        <f t="shared" si="26"/>
        <v>904100</v>
      </c>
      <c r="D259" s="4"/>
      <c r="E259" s="4"/>
      <c r="F259" s="4"/>
      <c r="G259" s="4"/>
      <c r="H259" s="4"/>
      <c r="I259" s="4">
        <v>347578406425.88</v>
      </c>
      <c r="J259" s="3">
        <v>34.700000000000003</v>
      </c>
      <c r="K259" s="8">
        <f t="shared" si="33"/>
        <v>6.5830835734870305</v>
      </c>
      <c r="L259" s="9">
        <f t="shared" si="32"/>
        <v>0.38444686033168896</v>
      </c>
      <c r="S259" s="12">
        <f t="shared" si="27"/>
        <v>5951765858789.625</v>
      </c>
      <c r="T259" s="12">
        <f t="shared" si="28"/>
        <v>0</v>
      </c>
      <c r="U259" s="12">
        <f t="shared" si="29"/>
        <v>0</v>
      </c>
      <c r="V259" s="12">
        <f t="shared" si="30"/>
        <v>0</v>
      </c>
      <c r="W259" s="12">
        <f t="shared" si="31"/>
        <v>2288137697841.0098</v>
      </c>
    </row>
    <row r="260" spans="1:23" x14ac:dyDescent="0.3">
      <c r="A260" s="2">
        <v>25020</v>
      </c>
      <c r="B260" s="4">
        <v>904.1</v>
      </c>
      <c r="C260" s="4">
        <f t="shared" si="26"/>
        <v>904100</v>
      </c>
      <c r="D260" s="4"/>
      <c r="E260" s="4"/>
      <c r="F260" s="4"/>
      <c r="G260" s="4"/>
      <c r="H260" s="4"/>
      <c r="I260" s="4">
        <f>I259+((1/12)*(I271-I259))</f>
        <v>348090227043.84082</v>
      </c>
      <c r="J260" s="3">
        <v>34.9</v>
      </c>
      <c r="K260" s="8">
        <f t="shared" si="33"/>
        <v>6.5453581661891116</v>
      </c>
      <c r="L260" s="9">
        <f t="shared" si="32"/>
        <v>0.38501297095878867</v>
      </c>
      <c r="S260" s="12">
        <f t="shared" si="27"/>
        <v>5917658318051.5752</v>
      </c>
      <c r="T260" s="12">
        <f t="shared" si="28"/>
        <v>0</v>
      </c>
      <c r="U260" s="12">
        <f t="shared" si="29"/>
        <v>0</v>
      </c>
      <c r="V260" s="12">
        <f t="shared" si="30"/>
        <v>0</v>
      </c>
      <c r="W260" s="12">
        <f t="shared" si="31"/>
        <v>2278375210152.0254</v>
      </c>
    </row>
    <row r="261" spans="1:23" x14ac:dyDescent="0.3">
      <c r="A261" s="2">
        <v>25051</v>
      </c>
      <c r="B261" s="4">
        <v>904.1</v>
      </c>
      <c r="C261" s="4">
        <f t="shared" ref="C261:C324" si="34">B261*1000</f>
        <v>904100</v>
      </c>
      <c r="D261" s="4"/>
      <c r="E261" s="4"/>
      <c r="F261" s="4"/>
      <c r="G261" s="4"/>
      <c r="H261" s="4"/>
      <c r="I261" s="4">
        <f>I259+((2/12)*(I271-I259))</f>
        <v>348602047661.80164</v>
      </c>
      <c r="J261" s="3">
        <v>35</v>
      </c>
      <c r="K261" s="8">
        <f t="shared" si="33"/>
        <v>6.5266571428571423</v>
      </c>
      <c r="L261" s="9">
        <f t="shared" si="32"/>
        <v>0.38557908158588833</v>
      </c>
      <c r="S261" s="12">
        <f t="shared" ref="S261:S324" si="35">C261*K261*1000000</f>
        <v>5900750722857.1416</v>
      </c>
      <c r="T261" s="12">
        <f t="shared" ref="T261:T324" si="36">$K261*D261*1000000</f>
        <v>0</v>
      </c>
      <c r="U261" s="12">
        <f t="shared" ref="U261:U324" si="37">$K261*E261*1000000</f>
        <v>0</v>
      </c>
      <c r="V261" s="12">
        <f t="shared" ref="V261:V324" si="38">$K261*F261*1000000</f>
        <v>0</v>
      </c>
      <c r="W261" s="12">
        <f t="shared" ref="W261:W324" si="39">K261*I261</f>
        <v>2275206044386.5234</v>
      </c>
    </row>
    <row r="262" spans="1:23" x14ac:dyDescent="0.3">
      <c r="A262" s="2">
        <v>25082</v>
      </c>
      <c r="B262" s="4">
        <v>919.3</v>
      </c>
      <c r="C262" s="4">
        <f t="shared" si="34"/>
        <v>919300</v>
      </c>
      <c r="D262" s="4"/>
      <c r="E262" s="4"/>
      <c r="F262" s="4"/>
      <c r="G262" s="4"/>
      <c r="H262" s="4"/>
      <c r="I262" s="4">
        <f>I259+((3/12)*(I271-I259))</f>
        <v>349113868279.76251</v>
      </c>
      <c r="J262" s="3">
        <v>35.1</v>
      </c>
      <c r="K262" s="8">
        <f t="shared" si="33"/>
        <v>6.5080626780626778</v>
      </c>
      <c r="L262" s="9">
        <f t="shared" si="32"/>
        <v>0.37976054419641303</v>
      </c>
      <c r="S262" s="12">
        <f t="shared" si="35"/>
        <v>5982862019943.0195</v>
      </c>
      <c r="T262" s="12">
        <f t="shared" si="36"/>
        <v>0</v>
      </c>
      <c r="U262" s="12">
        <f t="shared" si="37"/>
        <v>0</v>
      </c>
      <c r="V262" s="12">
        <f t="shared" si="38"/>
        <v>0</v>
      </c>
      <c r="W262" s="12">
        <f t="shared" si="39"/>
        <v>2272054936545.6123</v>
      </c>
    </row>
    <row r="263" spans="1:23" x14ac:dyDescent="0.3">
      <c r="A263" s="2">
        <v>25112</v>
      </c>
      <c r="B263" s="4">
        <v>919.3</v>
      </c>
      <c r="C263" s="4">
        <f t="shared" si="34"/>
        <v>919300</v>
      </c>
      <c r="D263" s="4"/>
      <c r="E263" s="4"/>
      <c r="F263" s="4"/>
      <c r="G263" s="4"/>
      <c r="H263" s="4"/>
      <c r="I263" s="4">
        <f>I259+((4/12)*(I271-I259))</f>
        <v>349625688897.72333</v>
      </c>
      <c r="J263" s="3">
        <v>35.299999999999997</v>
      </c>
      <c r="K263" s="8">
        <f t="shared" si="33"/>
        <v>6.4711898016997171</v>
      </c>
      <c r="L263" s="9">
        <f t="shared" si="32"/>
        <v>0.38031729456948038</v>
      </c>
      <c r="S263" s="12">
        <f t="shared" si="35"/>
        <v>5948964784702.5498</v>
      </c>
      <c r="T263" s="12">
        <f t="shared" si="36"/>
        <v>0</v>
      </c>
      <c r="U263" s="12">
        <f t="shared" si="37"/>
        <v>0</v>
      </c>
      <c r="V263" s="12">
        <f t="shared" si="38"/>
        <v>0</v>
      </c>
      <c r="W263" s="12">
        <f t="shared" si="39"/>
        <v>2262494192407.1851</v>
      </c>
    </row>
    <row r="264" spans="1:23" x14ac:dyDescent="0.3">
      <c r="A264" s="2">
        <v>25143</v>
      </c>
      <c r="B264" s="4">
        <v>919.3</v>
      </c>
      <c r="C264" s="4">
        <f t="shared" si="34"/>
        <v>919300</v>
      </c>
      <c r="D264" s="4"/>
      <c r="E264" s="4"/>
      <c r="F264" s="4"/>
      <c r="G264" s="4"/>
      <c r="H264" s="4"/>
      <c r="I264" s="4">
        <f>I259+((5/12)*(I271-I259))</f>
        <v>350137509515.68414</v>
      </c>
      <c r="J264" s="3">
        <v>35.4</v>
      </c>
      <c r="K264" s="8">
        <f t="shared" si="33"/>
        <v>6.4529096045197738</v>
      </c>
      <c r="L264" s="9">
        <f t="shared" ref="L264:L327" si="40">(I264/(C264*1000000))</f>
        <v>0.38087404494254773</v>
      </c>
      <c r="S264" s="12">
        <f t="shared" si="35"/>
        <v>5932159799435.0283</v>
      </c>
      <c r="T264" s="12">
        <f t="shared" si="36"/>
        <v>0</v>
      </c>
      <c r="U264" s="12">
        <f t="shared" si="37"/>
        <v>0</v>
      </c>
      <c r="V264" s="12">
        <f t="shared" si="38"/>
        <v>0</v>
      </c>
      <c r="W264" s="12">
        <f t="shared" si="39"/>
        <v>2259405698056.3921</v>
      </c>
    </row>
    <row r="265" spans="1:23" x14ac:dyDescent="0.3">
      <c r="A265" s="2">
        <v>25173</v>
      </c>
      <c r="B265" s="4">
        <v>936.2</v>
      </c>
      <c r="C265" s="4">
        <f t="shared" si="34"/>
        <v>936200</v>
      </c>
      <c r="D265" s="4"/>
      <c r="E265" s="4"/>
      <c r="F265" s="4"/>
      <c r="G265" s="4"/>
      <c r="H265" s="4"/>
      <c r="I265" s="4">
        <f>I259+((6/12)*(I271-I259))</f>
        <v>350649330133.64502</v>
      </c>
      <c r="J265" s="3">
        <v>35.6</v>
      </c>
      <c r="K265" s="8">
        <f t="shared" si="33"/>
        <v>6.4166573033707861</v>
      </c>
      <c r="L265" s="9">
        <f t="shared" si="40"/>
        <v>0.37454532165524995</v>
      </c>
      <c r="S265" s="12">
        <f t="shared" si="35"/>
        <v>6007274567415.7305</v>
      </c>
      <c r="T265" s="12">
        <f t="shared" si="36"/>
        <v>0</v>
      </c>
      <c r="U265" s="12">
        <f t="shared" si="37"/>
        <v>0</v>
      </c>
      <c r="V265" s="12">
        <f t="shared" si="38"/>
        <v>0</v>
      </c>
      <c r="W265" s="12">
        <f t="shared" si="39"/>
        <v>2249996585124.127</v>
      </c>
    </row>
    <row r="266" spans="1:23" x14ac:dyDescent="0.3">
      <c r="A266" s="2">
        <v>25204</v>
      </c>
      <c r="B266" s="4">
        <v>936.2</v>
      </c>
      <c r="C266" s="4">
        <f t="shared" si="34"/>
        <v>936200</v>
      </c>
      <c r="D266" s="4"/>
      <c r="E266" s="4"/>
      <c r="F266" s="4"/>
      <c r="G266" s="4"/>
      <c r="H266" s="4"/>
      <c r="I266" s="4">
        <f>I259+((7/12)*(I271-I259))</f>
        <v>351161150751.60583</v>
      </c>
      <c r="J266" s="3">
        <v>35.700000000000003</v>
      </c>
      <c r="K266" s="8">
        <f t="shared" si="33"/>
        <v>6.3986834733893554</v>
      </c>
      <c r="L266" s="9">
        <f t="shared" si="40"/>
        <v>0.37509202173852363</v>
      </c>
      <c r="S266" s="12">
        <f t="shared" si="35"/>
        <v>5990447467787.1152</v>
      </c>
      <c r="T266" s="12">
        <f t="shared" si="36"/>
        <v>0</v>
      </c>
      <c r="U266" s="12">
        <f t="shared" si="37"/>
        <v>0</v>
      </c>
      <c r="V266" s="12">
        <f t="shared" si="38"/>
        <v>0</v>
      </c>
      <c r="W266" s="12">
        <f t="shared" si="39"/>
        <v>2246969051810.6885</v>
      </c>
    </row>
    <row r="267" spans="1:23" x14ac:dyDescent="0.3">
      <c r="A267" s="2">
        <v>25235</v>
      </c>
      <c r="B267" s="4">
        <v>936.2</v>
      </c>
      <c r="C267" s="4">
        <f t="shared" si="34"/>
        <v>936200</v>
      </c>
      <c r="D267" s="4"/>
      <c r="E267" s="4"/>
      <c r="F267" s="4"/>
      <c r="G267" s="4"/>
      <c r="H267" s="4"/>
      <c r="I267" s="4">
        <f>I259+((8/12)*(I271-I259))</f>
        <v>351672971369.56665</v>
      </c>
      <c r="J267" s="3">
        <v>35.799999999999997</v>
      </c>
      <c r="K267" s="8">
        <f t="shared" si="33"/>
        <v>6.380810055865922</v>
      </c>
      <c r="L267" s="9">
        <f t="shared" si="40"/>
        <v>0.37563872182179731</v>
      </c>
      <c r="S267" s="12">
        <f t="shared" si="35"/>
        <v>5973714374301.6758</v>
      </c>
      <c r="T267" s="12">
        <f t="shared" si="36"/>
        <v>0</v>
      </c>
      <c r="U267" s="12">
        <f t="shared" si="37"/>
        <v>0</v>
      </c>
      <c r="V267" s="12">
        <f t="shared" si="38"/>
        <v>0</v>
      </c>
      <c r="W267" s="12">
        <f t="shared" si="39"/>
        <v>2243958432091.1792</v>
      </c>
    </row>
    <row r="268" spans="1:23" x14ac:dyDescent="0.3">
      <c r="A268" s="2">
        <v>25263</v>
      </c>
      <c r="B268" s="4">
        <v>960.9</v>
      </c>
      <c r="C268" s="4">
        <f t="shared" si="34"/>
        <v>960900</v>
      </c>
      <c r="D268" s="4"/>
      <c r="E268" s="4"/>
      <c r="F268" s="4"/>
      <c r="G268" s="4"/>
      <c r="H268" s="4"/>
      <c r="I268" s="4">
        <f>I259+((9/12)*(I271-I259))</f>
        <v>352184791987.52747</v>
      </c>
      <c r="J268" s="3">
        <v>36.1</v>
      </c>
      <c r="K268" s="8">
        <f t="shared" si="33"/>
        <v>6.3277839335180053</v>
      </c>
      <c r="L268" s="9">
        <f t="shared" si="40"/>
        <v>0.36651554999222341</v>
      </c>
      <c r="S268" s="12">
        <f t="shared" si="35"/>
        <v>6080367581717.4512</v>
      </c>
      <c r="T268" s="12">
        <f t="shared" si="36"/>
        <v>0</v>
      </c>
      <c r="U268" s="12">
        <f t="shared" si="37"/>
        <v>0</v>
      </c>
      <c r="V268" s="12">
        <f t="shared" si="38"/>
        <v>0</v>
      </c>
      <c r="W268" s="12">
        <f t="shared" si="39"/>
        <v>2228549268368.0571</v>
      </c>
    </row>
    <row r="269" spans="1:23" x14ac:dyDescent="0.3">
      <c r="A269" s="2">
        <v>25294</v>
      </c>
      <c r="B269" s="4">
        <v>960.9</v>
      </c>
      <c r="C269" s="4">
        <f t="shared" si="34"/>
        <v>960900</v>
      </c>
      <c r="D269" s="4"/>
      <c r="E269" s="4"/>
      <c r="F269" s="4"/>
      <c r="G269" s="4"/>
      <c r="H269" s="4"/>
      <c r="I269" s="4">
        <f>I259+((10/12)*(I271-I259))</f>
        <v>352696612605.48828</v>
      </c>
      <c r="J269" s="3">
        <v>36.299999999999997</v>
      </c>
      <c r="K269" s="8">
        <f t="shared" si="33"/>
        <v>6.2929201101928376</v>
      </c>
      <c r="L269" s="9">
        <f t="shared" si="40"/>
        <v>0.36704819711259057</v>
      </c>
      <c r="S269" s="12">
        <f t="shared" si="35"/>
        <v>6046866933884.2979</v>
      </c>
      <c r="T269" s="12">
        <f t="shared" si="36"/>
        <v>0</v>
      </c>
      <c r="U269" s="12">
        <f t="shared" si="37"/>
        <v>0</v>
      </c>
      <c r="V269" s="12">
        <f t="shared" si="38"/>
        <v>0</v>
      </c>
      <c r="W269" s="12">
        <f t="shared" si="39"/>
        <v>2219491606261.9697</v>
      </c>
    </row>
    <row r="270" spans="1:23" x14ac:dyDescent="0.3">
      <c r="A270" s="2">
        <v>25324</v>
      </c>
      <c r="B270" s="4">
        <v>960.9</v>
      </c>
      <c r="C270" s="4">
        <f t="shared" si="34"/>
        <v>960900</v>
      </c>
      <c r="D270" s="4"/>
      <c r="E270" s="4"/>
      <c r="F270" s="4"/>
      <c r="G270" s="4"/>
      <c r="H270" s="4"/>
      <c r="I270" s="4">
        <f>I259+((11/12)*(I271-I259))</f>
        <v>353208433223.44916</v>
      </c>
      <c r="J270" s="3">
        <v>36.4</v>
      </c>
      <c r="K270" s="8">
        <f t="shared" si="33"/>
        <v>6.2756318681318684</v>
      </c>
      <c r="L270" s="9">
        <f t="shared" si="40"/>
        <v>0.36758084423295778</v>
      </c>
      <c r="S270" s="12">
        <f t="shared" si="35"/>
        <v>6030254662087.9131</v>
      </c>
      <c r="T270" s="12">
        <f t="shared" si="36"/>
        <v>0</v>
      </c>
      <c r="U270" s="12">
        <f t="shared" si="37"/>
        <v>0</v>
      </c>
      <c r="V270" s="12">
        <f t="shared" si="38"/>
        <v>0</v>
      </c>
      <c r="W270" s="12">
        <f t="shared" si="39"/>
        <v>2216606099630.0044</v>
      </c>
    </row>
    <row r="271" spans="1:23" x14ac:dyDescent="0.3">
      <c r="A271" s="2">
        <v>25355</v>
      </c>
      <c r="B271" s="4">
        <v>976.1</v>
      </c>
      <c r="C271" s="4">
        <f t="shared" si="34"/>
        <v>976100</v>
      </c>
      <c r="D271" s="4"/>
      <c r="E271" s="4"/>
      <c r="F271" s="4"/>
      <c r="G271" s="4"/>
      <c r="H271" s="4"/>
      <c r="I271" s="4">
        <v>353720253841.40997</v>
      </c>
      <c r="J271" s="3">
        <v>36.6</v>
      </c>
      <c r="K271" s="8">
        <f t="shared" si="33"/>
        <v>6.2413387978142074</v>
      </c>
      <c r="L271" s="9">
        <f t="shared" si="40"/>
        <v>0.36238116365270973</v>
      </c>
      <c r="S271" s="12">
        <f t="shared" si="35"/>
        <v>6092170800546.4473</v>
      </c>
      <c r="T271" s="12">
        <f t="shared" si="36"/>
        <v>0</v>
      </c>
      <c r="U271" s="12">
        <f t="shared" si="37"/>
        <v>0</v>
      </c>
      <c r="V271" s="12">
        <f t="shared" si="38"/>
        <v>0</v>
      </c>
      <c r="W271" s="12">
        <f t="shared" si="39"/>
        <v>2207687943873.082</v>
      </c>
    </row>
    <row r="272" spans="1:23" x14ac:dyDescent="0.3">
      <c r="A272" s="2">
        <v>25385</v>
      </c>
      <c r="B272" s="4">
        <v>976.1</v>
      </c>
      <c r="C272" s="4">
        <f t="shared" si="34"/>
        <v>976100</v>
      </c>
      <c r="D272" s="4"/>
      <c r="E272" s="4"/>
      <c r="F272" s="4"/>
      <c r="G272" s="4"/>
      <c r="H272" s="4"/>
      <c r="I272" s="4">
        <f>I271+((1/12)*(I283-I271))</f>
        <v>355153458267.12</v>
      </c>
      <c r="J272" s="3">
        <v>36.799999999999997</v>
      </c>
      <c r="K272" s="8">
        <f t="shared" si="33"/>
        <v>6.2074184782608697</v>
      </c>
      <c r="L272" s="9">
        <f t="shared" si="40"/>
        <v>0.36384946036996207</v>
      </c>
      <c r="S272" s="12">
        <f t="shared" si="35"/>
        <v>6059061176630.4346</v>
      </c>
      <c r="T272" s="12">
        <f t="shared" si="36"/>
        <v>0</v>
      </c>
      <c r="U272" s="12">
        <f t="shared" si="37"/>
        <v>0</v>
      </c>
      <c r="V272" s="12">
        <f t="shared" si="38"/>
        <v>0</v>
      </c>
      <c r="W272" s="12">
        <f t="shared" si="39"/>
        <v>2204586139465.5713</v>
      </c>
    </row>
    <row r="273" spans="1:23" x14ac:dyDescent="0.3">
      <c r="A273" s="2">
        <v>25416</v>
      </c>
      <c r="B273" s="4">
        <v>976.1</v>
      </c>
      <c r="C273" s="4">
        <f t="shared" si="34"/>
        <v>976100</v>
      </c>
      <c r="D273" s="4"/>
      <c r="E273" s="4"/>
      <c r="F273" s="4"/>
      <c r="G273" s="4"/>
      <c r="H273" s="4"/>
      <c r="I273" s="4">
        <f>I271+((2/12)*(I283-I271))</f>
        <v>356586662692.82996</v>
      </c>
      <c r="J273" s="3">
        <v>36.9</v>
      </c>
      <c r="K273" s="8">
        <f t="shared" si="33"/>
        <v>6.1905962059620601</v>
      </c>
      <c r="L273" s="9">
        <f t="shared" si="40"/>
        <v>0.36531775708721437</v>
      </c>
      <c r="S273" s="12">
        <f t="shared" si="35"/>
        <v>6042640956639.5664</v>
      </c>
      <c r="T273" s="12">
        <f t="shared" si="36"/>
        <v>0</v>
      </c>
      <c r="U273" s="12">
        <f t="shared" si="37"/>
        <v>0</v>
      </c>
      <c r="V273" s="12">
        <f t="shared" si="38"/>
        <v>0</v>
      </c>
      <c r="W273" s="12">
        <f t="shared" si="39"/>
        <v>2207484041162.9058</v>
      </c>
    </row>
    <row r="274" spans="1:23" x14ac:dyDescent="0.3">
      <c r="A274" s="2">
        <v>25447</v>
      </c>
      <c r="B274" s="4">
        <v>996.3</v>
      </c>
      <c r="C274" s="4">
        <f t="shared" si="34"/>
        <v>996300</v>
      </c>
      <c r="D274" s="4"/>
      <c r="E274" s="4"/>
      <c r="F274" s="4"/>
      <c r="G274" s="4"/>
      <c r="H274" s="4"/>
      <c r="I274" s="4">
        <f>I271+((3/12)*(I283-I271))</f>
        <v>358019867118.53998</v>
      </c>
      <c r="J274" s="3">
        <v>37.1</v>
      </c>
      <c r="K274" s="8">
        <f t="shared" si="33"/>
        <v>6.1572237196765496</v>
      </c>
      <c r="L274" s="9">
        <f t="shared" si="40"/>
        <v>0.35934946012098762</v>
      </c>
      <c r="S274" s="12">
        <f t="shared" si="35"/>
        <v>6134441991913.7461</v>
      </c>
      <c r="T274" s="12">
        <f t="shared" si="36"/>
        <v>0</v>
      </c>
      <c r="U274" s="12">
        <f t="shared" si="37"/>
        <v>0</v>
      </c>
      <c r="V274" s="12">
        <f t="shared" si="38"/>
        <v>0</v>
      </c>
      <c r="W274" s="12">
        <f t="shared" si="39"/>
        <v>2204408417937.7207</v>
      </c>
    </row>
    <row r="275" spans="1:23" x14ac:dyDescent="0.3">
      <c r="A275" s="2">
        <v>25477</v>
      </c>
      <c r="B275" s="4">
        <v>996.3</v>
      </c>
      <c r="C275" s="4">
        <f t="shared" si="34"/>
        <v>996300</v>
      </c>
      <c r="D275" s="4"/>
      <c r="E275" s="4"/>
      <c r="F275" s="4"/>
      <c r="G275" s="4"/>
      <c r="H275" s="4"/>
      <c r="I275" s="4">
        <f>I271+((4/12)*(I283-I271))</f>
        <v>359453071544.25</v>
      </c>
      <c r="J275" s="3">
        <v>37.299999999999997</v>
      </c>
      <c r="K275" s="8">
        <f t="shared" si="33"/>
        <v>6.1242091152815012</v>
      </c>
      <c r="L275" s="9">
        <f t="shared" si="40"/>
        <v>0.36078798709650706</v>
      </c>
      <c r="S275" s="12">
        <f t="shared" si="35"/>
        <v>6101549541554.96</v>
      </c>
      <c r="T275" s="12">
        <f t="shared" si="36"/>
        <v>0</v>
      </c>
      <c r="U275" s="12">
        <f t="shared" si="37"/>
        <v>0</v>
      </c>
      <c r="V275" s="12">
        <f t="shared" si="38"/>
        <v>0</v>
      </c>
      <c r="W275" s="12">
        <f t="shared" si="39"/>
        <v>2201365777267.2295</v>
      </c>
    </row>
    <row r="276" spans="1:23" x14ac:dyDescent="0.3">
      <c r="A276" s="2">
        <v>25508</v>
      </c>
      <c r="B276" s="4">
        <v>996.3</v>
      </c>
      <c r="C276" s="4">
        <f t="shared" si="34"/>
        <v>996300</v>
      </c>
      <c r="D276" s="4"/>
      <c r="E276" s="4"/>
      <c r="F276" s="4"/>
      <c r="G276" s="4"/>
      <c r="H276" s="4"/>
      <c r="I276" s="4">
        <f>I271+((5/12)*(I283-I271))</f>
        <v>360886275969.95996</v>
      </c>
      <c r="J276" s="3">
        <v>37.5</v>
      </c>
      <c r="K276" s="8">
        <f t="shared" si="33"/>
        <v>6.0915466666666669</v>
      </c>
      <c r="L276" s="9">
        <f t="shared" si="40"/>
        <v>0.36222651407202644</v>
      </c>
      <c r="S276" s="12">
        <f t="shared" si="35"/>
        <v>6069007944000</v>
      </c>
      <c r="T276" s="12">
        <f t="shared" si="36"/>
        <v>0</v>
      </c>
      <c r="U276" s="12">
        <f t="shared" si="37"/>
        <v>0</v>
      </c>
      <c r="V276" s="12">
        <f t="shared" si="38"/>
        <v>0</v>
      </c>
      <c r="W276" s="12">
        <f t="shared" si="39"/>
        <v>2198355591430.5564</v>
      </c>
    </row>
    <row r="277" spans="1:23" x14ac:dyDescent="0.3">
      <c r="A277" s="2">
        <v>25538</v>
      </c>
      <c r="B277" s="4">
        <v>1004.5</v>
      </c>
      <c r="C277" s="4">
        <f t="shared" si="34"/>
        <v>1004500</v>
      </c>
      <c r="D277" s="4"/>
      <c r="E277" s="4"/>
      <c r="F277" s="4"/>
      <c r="G277" s="4"/>
      <c r="H277" s="4"/>
      <c r="I277" s="4">
        <f>I271+((6/12)*(I283-I271))</f>
        <v>362319480395.66998</v>
      </c>
      <c r="J277" s="3">
        <v>37.700000000000003</v>
      </c>
      <c r="K277" s="8">
        <f t="shared" si="33"/>
        <v>6.0592307692307683</v>
      </c>
      <c r="L277" s="9">
        <f t="shared" si="40"/>
        <v>0.36069634683491286</v>
      </c>
      <c r="S277" s="12">
        <f t="shared" si="35"/>
        <v>6086497307692.3066</v>
      </c>
      <c r="T277" s="12">
        <f t="shared" si="36"/>
        <v>0</v>
      </c>
      <c r="U277" s="12">
        <f t="shared" si="37"/>
        <v>0</v>
      </c>
      <c r="V277" s="12">
        <f t="shared" si="38"/>
        <v>0</v>
      </c>
      <c r="W277" s="12">
        <f t="shared" si="39"/>
        <v>2195377343905.1477</v>
      </c>
    </row>
    <row r="278" spans="1:23" x14ac:dyDescent="0.3">
      <c r="A278" s="2">
        <v>25569</v>
      </c>
      <c r="B278" s="4">
        <v>1004.5</v>
      </c>
      <c r="C278" s="4">
        <f t="shared" si="34"/>
        <v>1004500</v>
      </c>
      <c r="D278" s="4"/>
      <c r="E278" s="4"/>
      <c r="F278" s="4"/>
      <c r="G278" s="4"/>
      <c r="H278" s="4"/>
      <c r="I278" s="4">
        <f>I271+((7/12)*(I283-I271))</f>
        <v>363752684821.38</v>
      </c>
      <c r="J278" s="3">
        <v>37.9</v>
      </c>
      <c r="K278" s="8">
        <f t="shared" si="33"/>
        <v>6.0272559366754619</v>
      </c>
      <c r="L278" s="9">
        <f t="shared" si="40"/>
        <v>0.36212313073308117</v>
      </c>
      <c r="S278" s="12">
        <f t="shared" si="35"/>
        <v>6054378588390.501</v>
      </c>
      <c r="T278" s="12">
        <f t="shared" si="36"/>
        <v>0</v>
      </c>
      <c r="U278" s="12">
        <f t="shared" si="37"/>
        <v>0</v>
      </c>
      <c r="V278" s="12">
        <f t="shared" si="38"/>
        <v>0</v>
      </c>
      <c r="W278" s="12">
        <f t="shared" si="39"/>
        <v>2192430529071.3008</v>
      </c>
    </row>
    <row r="279" spans="1:23" x14ac:dyDescent="0.3">
      <c r="A279" s="2">
        <v>25600</v>
      </c>
      <c r="B279" s="4">
        <v>1004.5</v>
      </c>
      <c r="C279" s="4">
        <f t="shared" si="34"/>
        <v>1004500</v>
      </c>
      <c r="D279" s="4"/>
      <c r="E279" s="4"/>
      <c r="F279" s="4"/>
      <c r="G279" s="4"/>
      <c r="H279" s="4"/>
      <c r="I279" s="4">
        <f>I271+((8/12)*(I283-I271))</f>
        <v>365185889247.08997</v>
      </c>
      <c r="J279" s="3">
        <v>38.1</v>
      </c>
      <c r="K279" s="8">
        <f t="shared" si="33"/>
        <v>5.9956167979002624</v>
      </c>
      <c r="L279" s="9">
        <f t="shared" si="40"/>
        <v>0.36354991463124936</v>
      </c>
      <c r="S279" s="12">
        <f t="shared" si="35"/>
        <v>6022597073490.8135</v>
      </c>
      <c r="T279" s="12">
        <f t="shared" si="36"/>
        <v>0</v>
      </c>
      <c r="U279" s="12">
        <f t="shared" si="37"/>
        <v>0</v>
      </c>
      <c r="V279" s="12">
        <f t="shared" si="38"/>
        <v>0</v>
      </c>
      <c r="W279" s="12">
        <f t="shared" si="39"/>
        <v>2189514651925.9973</v>
      </c>
    </row>
    <row r="280" spans="1:23" x14ac:dyDescent="0.3">
      <c r="A280" s="2">
        <v>25628</v>
      </c>
      <c r="B280" s="4">
        <v>1017.1</v>
      </c>
      <c r="C280" s="4">
        <f t="shared" si="34"/>
        <v>1017100</v>
      </c>
      <c r="D280" s="4"/>
      <c r="E280" s="4"/>
      <c r="F280" s="4"/>
      <c r="G280" s="4"/>
      <c r="H280" s="4"/>
      <c r="I280" s="4">
        <f>I271+((9/12)*(I283-I271))</f>
        <v>366619093672.79999</v>
      </c>
      <c r="J280" s="3">
        <v>38.299999999999997</v>
      </c>
      <c r="K280" s="8">
        <f t="shared" si="33"/>
        <v>5.9643080939947781</v>
      </c>
      <c r="L280" s="9">
        <f t="shared" si="40"/>
        <v>0.36045530790758035</v>
      </c>
      <c r="S280" s="12">
        <f t="shared" si="35"/>
        <v>6066297762402.0889</v>
      </c>
      <c r="T280" s="12">
        <f t="shared" si="36"/>
        <v>0</v>
      </c>
      <c r="U280" s="12">
        <f t="shared" si="37"/>
        <v>0</v>
      </c>
      <c r="V280" s="12">
        <f t="shared" si="38"/>
        <v>0</v>
      </c>
      <c r="W280" s="12">
        <f t="shared" si="39"/>
        <v>2186629227805.7107</v>
      </c>
    </row>
    <row r="281" spans="1:23" x14ac:dyDescent="0.3">
      <c r="A281" s="2">
        <v>25659</v>
      </c>
      <c r="B281" s="4">
        <v>1017.1</v>
      </c>
      <c r="C281" s="4">
        <f t="shared" si="34"/>
        <v>1017100</v>
      </c>
      <c r="D281" s="4"/>
      <c r="E281" s="4"/>
      <c r="F281" s="4"/>
      <c r="G281" s="4"/>
      <c r="H281" s="4"/>
      <c r="I281" s="4">
        <f>I271+((10/12)*(I283-I271))</f>
        <v>368052298098.51001</v>
      </c>
      <c r="J281" s="3">
        <v>38.5</v>
      </c>
      <c r="K281" s="8">
        <f t="shared" si="33"/>
        <v>5.9333246753246751</v>
      </c>
      <c r="L281" s="9">
        <f t="shared" si="40"/>
        <v>0.36186441657507623</v>
      </c>
      <c r="S281" s="12">
        <f t="shared" si="35"/>
        <v>6034784527272.7275</v>
      </c>
      <c r="T281" s="12">
        <f t="shared" si="36"/>
        <v>0</v>
      </c>
      <c r="U281" s="12">
        <f t="shared" si="37"/>
        <v>0</v>
      </c>
      <c r="V281" s="12">
        <f t="shared" si="38"/>
        <v>0</v>
      </c>
      <c r="W281" s="12">
        <f t="shared" si="39"/>
        <v>2183773782117.8425</v>
      </c>
    </row>
    <row r="282" spans="1:23" x14ac:dyDescent="0.3">
      <c r="A282" s="2">
        <v>25689</v>
      </c>
      <c r="B282" s="4">
        <v>1017.1</v>
      </c>
      <c r="C282" s="4">
        <f t="shared" si="34"/>
        <v>1017100</v>
      </c>
      <c r="D282" s="4"/>
      <c r="E282" s="4"/>
      <c r="F282" s="4"/>
      <c r="G282" s="4"/>
      <c r="H282" s="4"/>
      <c r="I282" s="4">
        <f>I271+((11/12)*(I283-I271))</f>
        <v>369485502524.21997</v>
      </c>
      <c r="J282" s="3">
        <v>38.6</v>
      </c>
      <c r="K282" s="8">
        <f t="shared" si="33"/>
        <v>5.9179533678756471</v>
      </c>
      <c r="L282" s="9">
        <f t="shared" si="40"/>
        <v>0.363273525242572</v>
      </c>
      <c r="S282" s="12">
        <f t="shared" si="35"/>
        <v>6019150370466.3203</v>
      </c>
      <c r="T282" s="12">
        <f t="shared" si="36"/>
        <v>0</v>
      </c>
      <c r="U282" s="12">
        <f t="shared" si="37"/>
        <v>0</v>
      </c>
      <c r="V282" s="12">
        <f t="shared" si="38"/>
        <v>0</v>
      </c>
      <c r="W282" s="12">
        <f t="shared" si="39"/>
        <v>2186597974044.4336</v>
      </c>
    </row>
    <row r="283" spans="1:23" x14ac:dyDescent="0.3">
      <c r="A283" s="2">
        <v>25720</v>
      </c>
      <c r="B283" s="4">
        <v>1033.0999999999999</v>
      </c>
      <c r="C283" s="4">
        <f t="shared" si="34"/>
        <v>1033099.9999999999</v>
      </c>
      <c r="D283" s="4"/>
      <c r="E283" s="4"/>
      <c r="F283" s="4"/>
      <c r="G283" s="4"/>
      <c r="H283" s="4"/>
      <c r="I283" s="4">
        <v>370918706949.92999</v>
      </c>
      <c r="J283" s="3">
        <v>38.799999999999997</v>
      </c>
      <c r="K283" s="8">
        <f t="shared" si="33"/>
        <v>5.8874484536082479</v>
      </c>
      <c r="L283" s="9">
        <f t="shared" si="40"/>
        <v>0.35903465971341597</v>
      </c>
      <c r="S283" s="12">
        <f t="shared" si="35"/>
        <v>6082322997422.6807</v>
      </c>
      <c r="T283" s="12">
        <f t="shared" si="36"/>
        <v>0</v>
      </c>
      <c r="U283" s="12">
        <f t="shared" si="37"/>
        <v>0</v>
      </c>
      <c r="V283" s="12">
        <f t="shared" si="38"/>
        <v>0</v>
      </c>
      <c r="W283" s="12">
        <f t="shared" si="39"/>
        <v>2183764767646.7361</v>
      </c>
    </row>
    <row r="284" spans="1:23" x14ac:dyDescent="0.3">
      <c r="A284" s="2">
        <v>25750</v>
      </c>
      <c r="B284" s="4">
        <v>1033.0999999999999</v>
      </c>
      <c r="C284" s="4">
        <f t="shared" si="34"/>
        <v>1033099.9999999999</v>
      </c>
      <c r="D284" s="4"/>
      <c r="E284" s="4"/>
      <c r="F284" s="4"/>
      <c r="G284" s="4"/>
      <c r="H284" s="4"/>
      <c r="I284" s="4">
        <f>I283+((1/12)*(I295-I283))</f>
        <v>373186293408.73083</v>
      </c>
      <c r="J284" s="3">
        <v>38.9</v>
      </c>
      <c r="K284" s="8">
        <f t="shared" si="33"/>
        <v>5.8723136246786636</v>
      </c>
      <c r="L284" s="9">
        <f t="shared" si="40"/>
        <v>0.36122959385222231</v>
      </c>
      <c r="S284" s="12">
        <f t="shared" si="35"/>
        <v>6066687205655.5264</v>
      </c>
      <c r="T284" s="12">
        <f t="shared" si="36"/>
        <v>0</v>
      </c>
      <c r="U284" s="12">
        <f t="shared" si="37"/>
        <v>0</v>
      </c>
      <c r="V284" s="12">
        <f t="shared" si="38"/>
        <v>0</v>
      </c>
      <c r="W284" s="12">
        <f t="shared" si="39"/>
        <v>2191466955327.4194</v>
      </c>
    </row>
    <row r="285" spans="1:23" x14ac:dyDescent="0.3">
      <c r="A285" s="2">
        <v>25781</v>
      </c>
      <c r="B285" s="4">
        <v>1033.0999999999999</v>
      </c>
      <c r="C285" s="4">
        <f t="shared" si="34"/>
        <v>1033099.9999999999</v>
      </c>
      <c r="D285" s="4"/>
      <c r="E285" s="4"/>
      <c r="F285" s="4"/>
      <c r="G285" s="4"/>
      <c r="H285" s="4"/>
      <c r="I285" s="4">
        <f>I283+((2/12)*(I295-I283))</f>
        <v>375453879867.53168</v>
      </c>
      <c r="J285" s="3">
        <v>39</v>
      </c>
      <c r="K285" s="8">
        <f t="shared" si="33"/>
        <v>5.8572564102564098</v>
      </c>
      <c r="L285" s="9">
        <f t="shared" si="40"/>
        <v>0.36342452799102865</v>
      </c>
      <c r="S285" s="12">
        <f t="shared" si="35"/>
        <v>6051131597435.8965</v>
      </c>
      <c r="T285" s="12">
        <f t="shared" si="36"/>
        <v>0</v>
      </c>
      <c r="U285" s="12">
        <f t="shared" si="37"/>
        <v>0</v>
      </c>
      <c r="V285" s="12">
        <f t="shared" si="38"/>
        <v>0</v>
      </c>
      <c r="W285" s="12">
        <f t="shared" si="39"/>
        <v>2199129644609.7397</v>
      </c>
    </row>
    <row r="286" spans="1:23" x14ac:dyDescent="0.3">
      <c r="A286" s="2">
        <v>25812</v>
      </c>
      <c r="B286" s="4">
        <v>1050.5</v>
      </c>
      <c r="C286" s="4">
        <f t="shared" si="34"/>
        <v>1050500</v>
      </c>
      <c r="D286" s="4"/>
      <c r="E286" s="4"/>
      <c r="F286" s="4"/>
      <c r="G286" s="4"/>
      <c r="H286" s="4"/>
      <c r="I286" s="4">
        <f>I283+((3/12)*(I295-I283))</f>
        <v>377721466326.33252</v>
      </c>
      <c r="J286" s="3">
        <v>39.200000000000003</v>
      </c>
      <c r="K286" s="8">
        <f t="shared" si="33"/>
        <v>5.8273724489795908</v>
      </c>
      <c r="L286" s="9">
        <f t="shared" si="40"/>
        <v>0.35956350911597573</v>
      </c>
      <c r="S286" s="12">
        <f t="shared" si="35"/>
        <v>6121654757653.0605</v>
      </c>
      <c r="T286" s="12">
        <f t="shared" si="36"/>
        <v>0</v>
      </c>
      <c r="U286" s="12">
        <f t="shared" si="37"/>
        <v>0</v>
      </c>
      <c r="V286" s="12">
        <f t="shared" si="38"/>
        <v>0</v>
      </c>
      <c r="W286" s="12">
        <f t="shared" si="39"/>
        <v>2201123666258.2422</v>
      </c>
    </row>
    <row r="287" spans="1:23" x14ac:dyDescent="0.3">
      <c r="A287" s="2">
        <v>25842</v>
      </c>
      <c r="B287" s="4">
        <v>1050.5</v>
      </c>
      <c r="C287" s="4">
        <f t="shared" si="34"/>
        <v>1050500</v>
      </c>
      <c r="D287" s="4"/>
      <c r="E287" s="4"/>
      <c r="F287" s="4"/>
      <c r="G287" s="4"/>
      <c r="H287" s="4"/>
      <c r="I287" s="4">
        <f>I283+((4/12)*(I295-I283))</f>
        <v>379989052785.1333</v>
      </c>
      <c r="J287" s="3">
        <v>39.4</v>
      </c>
      <c r="K287" s="8">
        <f t="shared" si="33"/>
        <v>5.797791878172589</v>
      </c>
      <c r="L287" s="9">
        <f t="shared" si="40"/>
        <v>0.36172208737280659</v>
      </c>
      <c r="S287" s="12">
        <f t="shared" si="35"/>
        <v>6090580368020.3047</v>
      </c>
      <c r="T287" s="12">
        <f t="shared" si="36"/>
        <v>0</v>
      </c>
      <c r="U287" s="12">
        <f t="shared" si="37"/>
        <v>0</v>
      </c>
      <c r="V287" s="12">
        <f t="shared" si="38"/>
        <v>0</v>
      </c>
      <c r="W287" s="12">
        <f t="shared" si="39"/>
        <v>2203097444032.1411</v>
      </c>
    </row>
    <row r="288" spans="1:23" x14ac:dyDescent="0.3">
      <c r="A288" s="2">
        <v>25873</v>
      </c>
      <c r="B288" s="4">
        <v>1050.5</v>
      </c>
      <c r="C288" s="4">
        <f t="shared" si="34"/>
        <v>1050500</v>
      </c>
      <c r="D288" s="4"/>
      <c r="E288" s="4"/>
      <c r="F288" s="4"/>
      <c r="G288" s="4"/>
      <c r="H288" s="4"/>
      <c r="I288" s="4">
        <f>I283+((5/12)*(I295-I283))</f>
        <v>382256639243.93414</v>
      </c>
      <c r="J288" s="3">
        <v>39.6</v>
      </c>
      <c r="K288" s="8">
        <f t="shared" si="33"/>
        <v>5.7685101010101008</v>
      </c>
      <c r="L288" s="9">
        <f t="shared" si="40"/>
        <v>0.36388066562963745</v>
      </c>
      <c r="S288" s="12">
        <f t="shared" si="35"/>
        <v>6059819861111.1113</v>
      </c>
      <c r="T288" s="12">
        <f t="shared" si="36"/>
        <v>0</v>
      </c>
      <c r="U288" s="12">
        <f t="shared" si="37"/>
        <v>0</v>
      </c>
      <c r="V288" s="12">
        <f t="shared" si="38"/>
        <v>0</v>
      </c>
      <c r="W288" s="12">
        <f t="shared" si="39"/>
        <v>2205051284656.8081</v>
      </c>
    </row>
    <row r="289" spans="1:23" x14ac:dyDescent="0.3">
      <c r="A289" s="2">
        <v>25903</v>
      </c>
      <c r="B289" s="4">
        <v>1052.7</v>
      </c>
      <c r="C289" s="4">
        <f t="shared" si="34"/>
        <v>1052700</v>
      </c>
      <c r="D289" s="4"/>
      <c r="E289" s="4"/>
      <c r="F289" s="4"/>
      <c r="G289" s="4"/>
      <c r="H289" s="4"/>
      <c r="I289" s="4">
        <f>I283+((6/12)*(I295-I283))</f>
        <v>384524225702.73499</v>
      </c>
      <c r="J289" s="3">
        <v>39.799999999999997</v>
      </c>
      <c r="K289" s="8">
        <f t="shared" si="33"/>
        <v>5.7395226130653265</v>
      </c>
      <c r="L289" s="9">
        <f t="shared" si="40"/>
        <v>0.36527427158994491</v>
      </c>
      <c r="S289" s="12">
        <f t="shared" si="35"/>
        <v>6041995454773.8691</v>
      </c>
      <c r="T289" s="12">
        <f t="shared" si="36"/>
        <v>0</v>
      </c>
      <c r="U289" s="12">
        <f t="shared" si="37"/>
        <v>0</v>
      </c>
      <c r="V289" s="12">
        <f t="shared" si="38"/>
        <v>0</v>
      </c>
      <c r="W289" s="12">
        <f t="shared" si="39"/>
        <v>2206985488692.2827</v>
      </c>
    </row>
    <row r="290" spans="1:23" x14ac:dyDescent="0.3">
      <c r="A290" s="2">
        <v>25934</v>
      </c>
      <c r="B290" s="4">
        <v>1052.7</v>
      </c>
      <c r="C290" s="4">
        <f t="shared" si="34"/>
        <v>1052700</v>
      </c>
      <c r="D290" s="4"/>
      <c r="E290" s="4"/>
      <c r="F290" s="4"/>
      <c r="G290" s="4"/>
      <c r="H290" s="4"/>
      <c r="I290" s="4">
        <f>I283+((7/12)*(I295-I283))</f>
        <v>386791812161.53583</v>
      </c>
      <c r="J290" s="3">
        <v>39.9</v>
      </c>
      <c r="K290" s="8">
        <f t="shared" si="33"/>
        <v>5.7251378446115284</v>
      </c>
      <c r="L290" s="9">
        <f t="shared" si="40"/>
        <v>0.36742833871144281</v>
      </c>
      <c r="S290" s="12">
        <f t="shared" si="35"/>
        <v>6026852609022.5557</v>
      </c>
      <c r="T290" s="12">
        <f t="shared" si="36"/>
        <v>0</v>
      </c>
      <c r="U290" s="12">
        <f t="shared" si="37"/>
        <v>0</v>
      </c>
      <c r="V290" s="12">
        <f t="shared" si="38"/>
        <v>0</v>
      </c>
      <c r="W290" s="12">
        <f t="shared" si="39"/>
        <v>2214436441791.8823</v>
      </c>
    </row>
    <row r="291" spans="1:23" x14ac:dyDescent="0.3">
      <c r="A291" s="2">
        <v>25965</v>
      </c>
      <c r="B291" s="4">
        <v>1052.7</v>
      </c>
      <c r="C291" s="4">
        <f t="shared" si="34"/>
        <v>1052700</v>
      </c>
      <c r="D291" s="4"/>
      <c r="E291" s="4"/>
      <c r="F291" s="4"/>
      <c r="G291" s="4"/>
      <c r="H291" s="4"/>
      <c r="I291" s="4">
        <f>I283+((8/12)*(I295-I283))</f>
        <v>389059398620.33667</v>
      </c>
      <c r="J291" s="3">
        <v>39.9</v>
      </c>
      <c r="K291" s="8">
        <f t="shared" si="33"/>
        <v>5.7251378446115284</v>
      </c>
      <c r="L291" s="9">
        <f t="shared" si="40"/>
        <v>0.36958240583294072</v>
      </c>
      <c r="S291" s="12">
        <f t="shared" si="35"/>
        <v>6026852609022.5557</v>
      </c>
      <c r="T291" s="12">
        <f t="shared" si="36"/>
        <v>0</v>
      </c>
      <c r="U291" s="12">
        <f t="shared" si="37"/>
        <v>0</v>
      </c>
      <c r="V291" s="12">
        <f t="shared" si="38"/>
        <v>0</v>
      </c>
      <c r="W291" s="12">
        <f t="shared" si="39"/>
        <v>2227418686843.0918</v>
      </c>
    </row>
    <row r="292" spans="1:23" x14ac:dyDescent="0.3">
      <c r="A292" s="2">
        <v>25993</v>
      </c>
      <c r="B292" s="4">
        <v>1098.0999999999999</v>
      </c>
      <c r="C292" s="4">
        <f t="shared" si="34"/>
        <v>1098100</v>
      </c>
      <c r="D292" s="4"/>
      <c r="E292" s="4"/>
      <c r="F292" s="4"/>
      <c r="G292" s="4"/>
      <c r="H292" s="4"/>
      <c r="I292" s="4">
        <f>I283+((9/12)*(I295-I283))</f>
        <v>391326985079.13745</v>
      </c>
      <c r="J292" s="3">
        <v>40</v>
      </c>
      <c r="K292" s="8">
        <f t="shared" si="33"/>
        <v>5.7108249999999998</v>
      </c>
      <c r="L292" s="9">
        <f t="shared" si="40"/>
        <v>0.35636734821886662</v>
      </c>
      <c r="S292" s="12">
        <f t="shared" si="35"/>
        <v>6271056932500</v>
      </c>
      <c r="T292" s="12">
        <f t="shared" si="36"/>
        <v>0</v>
      </c>
      <c r="U292" s="12">
        <f t="shared" si="37"/>
        <v>0</v>
      </c>
      <c r="V292" s="12">
        <f t="shared" si="38"/>
        <v>0</v>
      </c>
      <c r="W292" s="12">
        <f t="shared" si="39"/>
        <v>2234799929564.5649</v>
      </c>
    </row>
    <row r="293" spans="1:23" x14ac:dyDescent="0.3">
      <c r="A293" s="2">
        <v>26024</v>
      </c>
      <c r="B293" s="4">
        <v>1098.0999999999999</v>
      </c>
      <c r="C293" s="4">
        <f t="shared" si="34"/>
        <v>1098100</v>
      </c>
      <c r="D293" s="4"/>
      <c r="E293" s="4"/>
      <c r="F293" s="4"/>
      <c r="G293" s="4"/>
      <c r="H293" s="4"/>
      <c r="I293" s="4">
        <f>I283+((10/12)*(I295-I283))</f>
        <v>393594571537.93829</v>
      </c>
      <c r="J293" s="3">
        <v>40.1</v>
      </c>
      <c r="K293" s="8">
        <f t="shared" si="33"/>
        <v>5.6965835411471319</v>
      </c>
      <c r="L293" s="9">
        <f t="shared" si="40"/>
        <v>0.35843235728798678</v>
      </c>
      <c r="S293" s="12">
        <f t="shared" si="35"/>
        <v>6255418386533.665</v>
      </c>
      <c r="T293" s="12">
        <f t="shared" si="36"/>
        <v>0</v>
      </c>
      <c r="U293" s="12">
        <f t="shared" si="37"/>
        <v>0</v>
      </c>
      <c r="V293" s="12">
        <f t="shared" si="38"/>
        <v>0</v>
      </c>
      <c r="W293" s="12">
        <f t="shared" si="39"/>
        <v>2242144358107.8765</v>
      </c>
    </row>
    <row r="294" spans="1:23" x14ac:dyDescent="0.3">
      <c r="A294" s="2">
        <v>26054</v>
      </c>
      <c r="B294" s="4">
        <v>1098.0999999999999</v>
      </c>
      <c r="C294" s="4">
        <f t="shared" si="34"/>
        <v>1098100</v>
      </c>
      <c r="D294" s="4"/>
      <c r="E294" s="4"/>
      <c r="F294" s="4"/>
      <c r="G294" s="4"/>
      <c r="H294" s="4"/>
      <c r="I294" s="4">
        <f>I283+((11/12)*(I295-I283))</f>
        <v>395862157996.73914</v>
      </c>
      <c r="J294" s="3">
        <v>40.299999999999997</v>
      </c>
      <c r="K294" s="8">
        <f t="shared" si="33"/>
        <v>5.668312655086849</v>
      </c>
      <c r="L294" s="9">
        <f t="shared" si="40"/>
        <v>0.36049736635710694</v>
      </c>
      <c r="S294" s="12">
        <f t="shared" si="35"/>
        <v>6224374126550.8691</v>
      </c>
      <c r="T294" s="12">
        <f t="shared" si="36"/>
        <v>0</v>
      </c>
      <c r="U294" s="12">
        <f t="shared" si="37"/>
        <v>0</v>
      </c>
      <c r="V294" s="12">
        <f t="shared" si="38"/>
        <v>0</v>
      </c>
      <c r="W294" s="12">
        <f t="shared" si="39"/>
        <v>2243870479842.9062</v>
      </c>
    </row>
    <row r="295" spans="1:23" x14ac:dyDescent="0.3">
      <c r="A295" s="2">
        <v>26085</v>
      </c>
      <c r="B295" s="4">
        <v>1118.8</v>
      </c>
      <c r="C295" s="4">
        <f t="shared" si="34"/>
        <v>1118800</v>
      </c>
      <c r="D295" s="4"/>
      <c r="E295" s="4"/>
      <c r="F295" s="4"/>
      <c r="G295" s="4"/>
      <c r="H295" s="4"/>
      <c r="I295" s="4">
        <v>398129744455.53998</v>
      </c>
      <c r="J295" s="3">
        <v>40.5</v>
      </c>
      <c r="K295" s="8">
        <f t="shared" si="33"/>
        <v>5.640320987654321</v>
      </c>
      <c r="L295" s="9">
        <f t="shared" si="40"/>
        <v>0.35585425854088309</v>
      </c>
      <c r="S295" s="12">
        <f t="shared" si="35"/>
        <v>6310391120987.6543</v>
      </c>
      <c r="T295" s="12">
        <f t="shared" si="36"/>
        <v>0</v>
      </c>
      <c r="U295" s="12">
        <f t="shared" si="37"/>
        <v>0</v>
      </c>
      <c r="V295" s="12">
        <f t="shared" si="38"/>
        <v>0</v>
      </c>
      <c r="W295" s="12">
        <f t="shared" si="39"/>
        <v>2245579553462.0337</v>
      </c>
    </row>
    <row r="296" spans="1:23" x14ac:dyDescent="0.3">
      <c r="A296" s="2">
        <v>26115</v>
      </c>
      <c r="B296" s="4">
        <v>1118.8</v>
      </c>
      <c r="C296" s="4">
        <f t="shared" si="34"/>
        <v>1118800</v>
      </c>
      <c r="D296" s="4"/>
      <c r="E296" s="4"/>
      <c r="F296" s="4"/>
      <c r="G296" s="4"/>
      <c r="H296" s="4"/>
      <c r="I296" s="4">
        <f>I295+((1/12)*(I307-I295))</f>
        <v>400557304162.62</v>
      </c>
      <c r="J296" s="3">
        <v>40.6</v>
      </c>
      <c r="K296" s="8">
        <f t="shared" si="33"/>
        <v>5.6264285714285709</v>
      </c>
      <c r="L296" s="9">
        <f t="shared" si="40"/>
        <v>0.35802404733877369</v>
      </c>
      <c r="S296" s="12">
        <f t="shared" si="35"/>
        <v>6294848285714.2852</v>
      </c>
      <c r="T296" s="12">
        <f t="shared" si="36"/>
        <v>0</v>
      </c>
      <c r="U296" s="12">
        <f t="shared" si="37"/>
        <v>0</v>
      </c>
      <c r="V296" s="12">
        <f t="shared" si="38"/>
        <v>0</v>
      </c>
      <c r="W296" s="12">
        <f t="shared" si="39"/>
        <v>2253707060634.9697</v>
      </c>
    </row>
    <row r="297" spans="1:23" x14ac:dyDescent="0.3">
      <c r="A297" s="2">
        <v>26146</v>
      </c>
      <c r="B297" s="4">
        <v>1118.8</v>
      </c>
      <c r="C297" s="4">
        <f t="shared" si="34"/>
        <v>1118800</v>
      </c>
      <c r="D297" s="4"/>
      <c r="E297" s="4"/>
      <c r="F297" s="4"/>
      <c r="G297" s="4"/>
      <c r="H297" s="4"/>
      <c r="I297" s="4">
        <f>I295+((2/12)*(I307-I295))</f>
        <v>402984863869.69995</v>
      </c>
      <c r="J297" s="3">
        <v>40.700000000000003</v>
      </c>
      <c r="K297" s="8">
        <f t="shared" si="33"/>
        <v>5.6126044226044218</v>
      </c>
      <c r="L297" s="9">
        <f t="shared" si="40"/>
        <v>0.36019383613666422</v>
      </c>
      <c r="S297" s="12">
        <f t="shared" si="35"/>
        <v>6279381828009.8271</v>
      </c>
      <c r="T297" s="12">
        <f t="shared" si="36"/>
        <v>0</v>
      </c>
      <c r="U297" s="12">
        <f t="shared" si="37"/>
        <v>0</v>
      </c>
      <c r="V297" s="12">
        <f t="shared" si="38"/>
        <v>0</v>
      </c>
      <c r="W297" s="12">
        <f t="shared" si="39"/>
        <v>2261794629197.7187</v>
      </c>
    </row>
    <row r="298" spans="1:23" x14ac:dyDescent="0.3">
      <c r="A298" s="2">
        <v>26177</v>
      </c>
      <c r="B298" s="4">
        <v>1139.0999999999999</v>
      </c>
      <c r="C298" s="4">
        <f t="shared" si="34"/>
        <v>1139100</v>
      </c>
      <c r="D298" s="4"/>
      <c r="E298" s="4"/>
      <c r="F298" s="4"/>
      <c r="G298" s="4"/>
      <c r="H298" s="4"/>
      <c r="I298" s="4">
        <f>I295+((3/12)*(I307-I295))</f>
        <v>405412423576.77997</v>
      </c>
      <c r="J298" s="3">
        <v>40.799999999999997</v>
      </c>
      <c r="K298" s="8">
        <f t="shared" si="33"/>
        <v>5.5988480392156861</v>
      </c>
      <c r="L298" s="9">
        <f t="shared" si="40"/>
        <v>0.35590591131312438</v>
      </c>
      <c r="S298" s="12">
        <f t="shared" si="35"/>
        <v>6377647801470.5879</v>
      </c>
      <c r="T298" s="12">
        <f t="shared" si="36"/>
        <v>0</v>
      </c>
      <c r="U298" s="12">
        <f t="shared" si="37"/>
        <v>0</v>
      </c>
      <c r="V298" s="12">
        <f t="shared" si="38"/>
        <v>0</v>
      </c>
      <c r="W298" s="12">
        <f t="shared" si="39"/>
        <v>2269842552816.5337</v>
      </c>
    </row>
    <row r="299" spans="1:23" x14ac:dyDescent="0.3">
      <c r="A299" s="2">
        <v>26207</v>
      </c>
      <c r="B299" s="4">
        <v>1139.0999999999999</v>
      </c>
      <c r="C299" s="4">
        <f t="shared" si="34"/>
        <v>1139100</v>
      </c>
      <c r="D299" s="4"/>
      <c r="E299" s="4"/>
      <c r="F299" s="4"/>
      <c r="G299" s="4"/>
      <c r="H299" s="4"/>
      <c r="I299" s="4">
        <f>I295+((4/12)*(I307-I295))</f>
        <v>407839983283.85999</v>
      </c>
      <c r="J299" s="3">
        <v>40.9</v>
      </c>
      <c r="K299" s="8">
        <f t="shared" si="33"/>
        <v>5.5851589242053787</v>
      </c>
      <c r="L299" s="9">
        <f t="shared" si="40"/>
        <v>0.35803703211646037</v>
      </c>
      <c r="S299" s="12">
        <f t="shared" si="35"/>
        <v>6362054530562.3467</v>
      </c>
      <c r="T299" s="12">
        <f t="shared" si="36"/>
        <v>0</v>
      </c>
      <c r="U299" s="12">
        <f t="shared" si="37"/>
        <v>0</v>
      </c>
      <c r="V299" s="12">
        <f t="shared" si="38"/>
        <v>0</v>
      </c>
      <c r="W299" s="12">
        <f t="shared" si="39"/>
        <v>2277851122285.623</v>
      </c>
    </row>
    <row r="300" spans="1:23" x14ac:dyDescent="0.3">
      <c r="A300" s="2">
        <v>26238</v>
      </c>
      <c r="B300" s="4">
        <v>1139.0999999999999</v>
      </c>
      <c r="C300" s="4">
        <f t="shared" si="34"/>
        <v>1139100</v>
      </c>
      <c r="D300" s="4"/>
      <c r="E300" s="4"/>
      <c r="F300" s="4"/>
      <c r="G300" s="4"/>
      <c r="H300" s="4"/>
      <c r="I300" s="4">
        <f>I295+((5/12)*(I307-I295))</f>
        <v>410267542990.94</v>
      </c>
      <c r="J300" s="3">
        <v>41</v>
      </c>
      <c r="K300" s="8">
        <f t="shared" si="33"/>
        <v>5.5715365853658536</v>
      </c>
      <c r="L300" s="9">
        <f t="shared" si="40"/>
        <v>0.36016815291979631</v>
      </c>
      <c r="S300" s="12">
        <f t="shared" si="35"/>
        <v>6346537324390.2441</v>
      </c>
      <c r="T300" s="12">
        <f t="shared" si="36"/>
        <v>0</v>
      </c>
      <c r="U300" s="12">
        <f t="shared" si="37"/>
        <v>0</v>
      </c>
      <c r="V300" s="12">
        <f t="shared" si="38"/>
        <v>0</v>
      </c>
      <c r="W300" s="12">
        <f t="shared" si="39"/>
        <v>2285820625562.1802</v>
      </c>
    </row>
    <row r="301" spans="1:23" x14ac:dyDescent="0.3">
      <c r="A301" s="2">
        <v>26268</v>
      </c>
      <c r="B301" s="4">
        <v>1151.4000000000001</v>
      </c>
      <c r="C301" s="4">
        <f t="shared" si="34"/>
        <v>1151400</v>
      </c>
      <c r="D301" s="4"/>
      <c r="E301" s="4"/>
      <c r="F301" s="4"/>
      <c r="G301" s="4"/>
      <c r="H301" s="4"/>
      <c r="I301" s="4">
        <f>I295+((6/12)*(I307-I295))</f>
        <v>412695102698.02002</v>
      </c>
      <c r="J301" s="3">
        <v>41.1</v>
      </c>
      <c r="K301" s="8">
        <f t="shared" si="33"/>
        <v>5.5579805352798051</v>
      </c>
      <c r="L301" s="9">
        <f t="shared" si="40"/>
        <v>0.35842895839675182</v>
      </c>
      <c r="S301" s="12">
        <f t="shared" si="35"/>
        <v>6399458788321.167</v>
      </c>
      <c r="T301" s="12">
        <f t="shared" si="36"/>
        <v>0</v>
      </c>
      <c r="U301" s="12">
        <f t="shared" si="37"/>
        <v>0</v>
      </c>
      <c r="V301" s="12">
        <f t="shared" si="38"/>
        <v>0</v>
      </c>
      <c r="W301" s="12">
        <f t="shared" si="39"/>
        <v>2293751347800.8955</v>
      </c>
    </row>
    <row r="302" spans="1:23" x14ac:dyDescent="0.3">
      <c r="A302" s="2">
        <v>26299</v>
      </c>
      <c r="B302" s="4">
        <v>1151.4000000000001</v>
      </c>
      <c r="C302" s="4">
        <f t="shared" si="34"/>
        <v>1151400</v>
      </c>
      <c r="D302" s="4"/>
      <c r="E302" s="4"/>
      <c r="F302" s="4"/>
      <c r="G302" s="4"/>
      <c r="H302" s="4"/>
      <c r="I302" s="4">
        <f>I295+((7/12)*(I307-I295))</f>
        <v>415122662405.09998</v>
      </c>
      <c r="J302" s="3">
        <v>41.2</v>
      </c>
      <c r="K302" s="8">
        <f t="shared" si="33"/>
        <v>5.544490291262135</v>
      </c>
      <c r="L302" s="9">
        <f t="shared" si="40"/>
        <v>0.36053731318837934</v>
      </c>
      <c r="S302" s="12">
        <f t="shared" si="35"/>
        <v>6383926121359.2227</v>
      </c>
      <c r="T302" s="12">
        <f t="shared" si="36"/>
        <v>0</v>
      </c>
      <c r="U302" s="12">
        <f t="shared" si="37"/>
        <v>0</v>
      </c>
      <c r="V302" s="12">
        <f t="shared" si="38"/>
        <v>0</v>
      </c>
      <c r="W302" s="12">
        <f t="shared" si="39"/>
        <v>2301643571387.9658</v>
      </c>
    </row>
    <row r="303" spans="1:23" x14ac:dyDescent="0.3">
      <c r="A303" s="2">
        <v>26330</v>
      </c>
      <c r="B303" s="4">
        <v>1151.4000000000001</v>
      </c>
      <c r="C303" s="4">
        <f t="shared" si="34"/>
        <v>1151400</v>
      </c>
      <c r="D303" s="4"/>
      <c r="E303" s="4"/>
      <c r="F303" s="4"/>
      <c r="G303" s="4"/>
      <c r="H303" s="4"/>
      <c r="I303" s="4">
        <f>I295+((8/12)*(I307-I295))</f>
        <v>417550222112.17999</v>
      </c>
      <c r="J303" s="3">
        <v>41.4</v>
      </c>
      <c r="K303" s="8">
        <f t="shared" si="33"/>
        <v>5.5177053140096621</v>
      </c>
      <c r="L303" s="9">
        <f t="shared" si="40"/>
        <v>0.36264566798000697</v>
      </c>
      <c r="S303" s="12">
        <f t="shared" si="35"/>
        <v>6353085898550.7246</v>
      </c>
      <c r="T303" s="12">
        <f t="shared" si="36"/>
        <v>0</v>
      </c>
      <c r="U303" s="12">
        <f t="shared" si="37"/>
        <v>0</v>
      </c>
      <c r="V303" s="12">
        <f t="shared" si="38"/>
        <v>0</v>
      </c>
      <c r="W303" s="12">
        <f t="shared" si="39"/>
        <v>2303919079414.29</v>
      </c>
    </row>
    <row r="304" spans="1:23" x14ac:dyDescent="0.3">
      <c r="A304" s="2">
        <v>26359</v>
      </c>
      <c r="B304" s="4">
        <v>1190.0999999999999</v>
      </c>
      <c r="C304" s="4">
        <f t="shared" si="34"/>
        <v>1190100</v>
      </c>
      <c r="D304" s="4"/>
      <c r="E304" s="4"/>
      <c r="F304" s="4"/>
      <c r="G304" s="4"/>
      <c r="H304" s="4"/>
      <c r="I304" s="4">
        <f>I295+((9/12)*(I307-I295))</f>
        <v>419977781819.26001</v>
      </c>
      <c r="J304" s="3">
        <v>41.4</v>
      </c>
      <c r="K304" s="8">
        <f t="shared" si="33"/>
        <v>5.5177053140096621</v>
      </c>
      <c r="L304" s="9">
        <f t="shared" si="40"/>
        <v>0.35289285086905303</v>
      </c>
      <c r="S304" s="12">
        <f t="shared" si="35"/>
        <v>6566621094202.8984</v>
      </c>
      <c r="T304" s="12">
        <f t="shared" si="36"/>
        <v>0</v>
      </c>
      <c r="U304" s="12">
        <f t="shared" si="37"/>
        <v>0</v>
      </c>
      <c r="V304" s="12">
        <f t="shared" si="38"/>
        <v>0</v>
      </c>
      <c r="W304" s="12">
        <f t="shared" si="39"/>
        <v>2317313638510.1216</v>
      </c>
    </row>
    <row r="305" spans="1:23" x14ac:dyDescent="0.3">
      <c r="A305" s="2">
        <v>26390</v>
      </c>
      <c r="B305" s="4">
        <v>1190.0999999999999</v>
      </c>
      <c r="C305" s="4">
        <f t="shared" si="34"/>
        <v>1190100</v>
      </c>
      <c r="D305" s="4"/>
      <c r="E305" s="4"/>
      <c r="F305" s="4"/>
      <c r="G305" s="4"/>
      <c r="H305" s="4"/>
      <c r="I305" s="4">
        <f>I295+((10/12)*(I307-I295))</f>
        <v>422405341526.33997</v>
      </c>
      <c r="J305" s="3">
        <v>41.5</v>
      </c>
      <c r="K305" s="8">
        <f t="shared" si="33"/>
        <v>5.5044096385542165</v>
      </c>
      <c r="L305" s="9">
        <f t="shared" si="40"/>
        <v>0.35493264559813459</v>
      </c>
      <c r="S305" s="12">
        <f t="shared" si="35"/>
        <v>6550797910843.373</v>
      </c>
      <c r="T305" s="12">
        <f t="shared" si="36"/>
        <v>0</v>
      </c>
      <c r="U305" s="12">
        <f t="shared" si="37"/>
        <v>0</v>
      </c>
      <c r="V305" s="12">
        <f t="shared" si="38"/>
        <v>0</v>
      </c>
      <c r="W305" s="12">
        <f t="shared" si="39"/>
        <v>2325092033274.3716</v>
      </c>
    </row>
    <row r="306" spans="1:23" x14ac:dyDescent="0.3">
      <c r="A306" s="2">
        <v>26420</v>
      </c>
      <c r="B306" s="4">
        <v>1190.0999999999999</v>
      </c>
      <c r="C306" s="4">
        <f t="shared" si="34"/>
        <v>1190100</v>
      </c>
      <c r="D306" s="4"/>
      <c r="E306" s="4"/>
      <c r="F306" s="4"/>
      <c r="G306" s="4"/>
      <c r="H306" s="4"/>
      <c r="I306" s="4">
        <f>I295+((11/12)*(I307-I295))</f>
        <v>424832901233.41998</v>
      </c>
      <c r="J306" s="3">
        <v>41.6</v>
      </c>
      <c r="K306" s="8">
        <f t="shared" si="33"/>
        <v>5.491177884615384</v>
      </c>
      <c r="L306" s="9">
        <f t="shared" si="40"/>
        <v>0.3569724403272162</v>
      </c>
      <c r="S306" s="12">
        <f t="shared" si="35"/>
        <v>6535050800480.7686</v>
      </c>
      <c r="T306" s="12">
        <f t="shared" si="36"/>
        <v>0</v>
      </c>
      <c r="U306" s="12">
        <f t="shared" si="37"/>
        <v>0</v>
      </c>
      <c r="V306" s="12">
        <f t="shared" si="38"/>
        <v>0</v>
      </c>
      <c r="W306" s="12">
        <f t="shared" si="39"/>
        <v>2332833031909.9478</v>
      </c>
    </row>
    <row r="307" spans="1:23" x14ac:dyDescent="0.3">
      <c r="A307" s="2">
        <v>26451</v>
      </c>
      <c r="B307" s="4">
        <v>1225.5999999999999</v>
      </c>
      <c r="C307" s="4">
        <f t="shared" si="34"/>
        <v>1225600</v>
      </c>
      <c r="D307" s="4"/>
      <c r="E307" s="4"/>
      <c r="F307" s="4"/>
      <c r="G307" s="4"/>
      <c r="H307" s="4"/>
      <c r="I307" s="4">
        <v>427260460940.5</v>
      </c>
      <c r="J307" s="3">
        <v>41.7</v>
      </c>
      <c r="K307" s="8">
        <f t="shared" si="33"/>
        <v>5.4780095923261385</v>
      </c>
      <c r="L307" s="9">
        <f t="shared" si="40"/>
        <v>0.34861330037573435</v>
      </c>
      <c r="S307" s="12">
        <f t="shared" si="35"/>
        <v>6713848556354.916</v>
      </c>
      <c r="T307" s="12">
        <f t="shared" si="36"/>
        <v>0</v>
      </c>
      <c r="U307" s="12">
        <f t="shared" si="37"/>
        <v>0</v>
      </c>
      <c r="V307" s="12">
        <f t="shared" si="38"/>
        <v>0</v>
      </c>
      <c r="W307" s="12">
        <f t="shared" si="39"/>
        <v>2340536903453.7466</v>
      </c>
    </row>
    <row r="308" spans="1:23" x14ac:dyDescent="0.3">
      <c r="A308" s="2">
        <v>26481</v>
      </c>
      <c r="B308" s="4">
        <v>1225.5999999999999</v>
      </c>
      <c r="C308" s="4">
        <f t="shared" si="34"/>
        <v>1225600</v>
      </c>
      <c r="D308" s="4"/>
      <c r="E308" s="4"/>
      <c r="F308" s="4"/>
      <c r="G308" s="4"/>
      <c r="H308" s="4"/>
      <c r="I308" s="4">
        <f>I307+((1/12)*(I319-I307))</f>
        <v>429833889638.13251</v>
      </c>
      <c r="J308" s="3">
        <v>41.8</v>
      </c>
      <c r="K308" s="8">
        <f t="shared" si="33"/>
        <v>5.4649043062200962</v>
      </c>
      <c r="L308" s="9">
        <f t="shared" si="40"/>
        <v>0.35071303005722299</v>
      </c>
      <c r="S308" s="12">
        <f t="shared" si="35"/>
        <v>6697786717703.3496</v>
      </c>
      <c r="T308" s="12">
        <f t="shared" si="36"/>
        <v>0</v>
      </c>
      <c r="U308" s="12">
        <f t="shared" si="37"/>
        <v>0</v>
      </c>
      <c r="V308" s="12">
        <f t="shared" si="38"/>
        <v>0</v>
      </c>
      <c r="W308" s="12">
        <f t="shared" si="39"/>
        <v>2349001074442.7637</v>
      </c>
    </row>
    <row r="309" spans="1:23" x14ac:dyDescent="0.3">
      <c r="A309" s="2">
        <v>26512</v>
      </c>
      <c r="B309" s="4">
        <v>1225.5999999999999</v>
      </c>
      <c r="C309" s="4">
        <f t="shared" si="34"/>
        <v>1225600</v>
      </c>
      <c r="D309" s="4"/>
      <c r="E309" s="4"/>
      <c r="F309" s="4"/>
      <c r="G309" s="4"/>
      <c r="H309" s="4"/>
      <c r="I309" s="4">
        <f>I307+((2/12)*(I319-I307))</f>
        <v>432407318335.76501</v>
      </c>
      <c r="J309" s="3">
        <v>41.9</v>
      </c>
      <c r="K309" s="8">
        <f t="shared" si="33"/>
        <v>5.4518615751789978</v>
      </c>
      <c r="L309" s="9">
        <f t="shared" si="40"/>
        <v>0.35281275973871168</v>
      </c>
      <c r="S309" s="12">
        <f t="shared" si="35"/>
        <v>6681801546539.3789</v>
      </c>
      <c r="T309" s="12">
        <f t="shared" si="36"/>
        <v>0</v>
      </c>
      <c r="U309" s="12">
        <f t="shared" si="37"/>
        <v>0</v>
      </c>
      <c r="V309" s="12">
        <f t="shared" si="38"/>
        <v>0</v>
      </c>
      <c r="W309" s="12">
        <f t="shared" si="39"/>
        <v>2357424843660.9502</v>
      </c>
    </row>
    <row r="310" spans="1:23" x14ac:dyDescent="0.3">
      <c r="A310" s="2">
        <v>26543</v>
      </c>
      <c r="B310" s="4">
        <v>1249.3</v>
      </c>
      <c r="C310" s="4">
        <f t="shared" si="34"/>
        <v>1249300</v>
      </c>
      <c r="D310" s="4"/>
      <c r="E310" s="4"/>
      <c r="F310" s="4"/>
      <c r="G310" s="4"/>
      <c r="H310" s="4"/>
      <c r="I310" s="4">
        <f>I307+((3/12)*(I319-I307))</f>
        <v>434980747033.39752</v>
      </c>
      <c r="J310" s="3">
        <v>42.1</v>
      </c>
      <c r="K310" s="8">
        <f t="shared" si="33"/>
        <v>5.4259619952494056</v>
      </c>
      <c r="L310" s="9">
        <f t="shared" si="40"/>
        <v>0.34817957819050471</v>
      </c>
      <c r="S310" s="12">
        <f t="shared" si="35"/>
        <v>6778654320665.082</v>
      </c>
      <c r="T310" s="12">
        <f t="shared" si="36"/>
        <v>0</v>
      </c>
      <c r="U310" s="12">
        <f t="shared" si="37"/>
        <v>0</v>
      </c>
      <c r="V310" s="12">
        <f t="shared" si="38"/>
        <v>0</v>
      </c>
      <c r="W310" s="12">
        <f t="shared" si="39"/>
        <v>2360189002068.4106</v>
      </c>
    </row>
    <row r="311" spans="1:23" x14ac:dyDescent="0.3">
      <c r="A311" s="2">
        <v>26573</v>
      </c>
      <c r="B311" s="4">
        <v>1249.3</v>
      </c>
      <c r="C311" s="4">
        <f t="shared" si="34"/>
        <v>1249300</v>
      </c>
      <c r="D311" s="4"/>
      <c r="E311" s="4"/>
      <c r="F311" s="4"/>
      <c r="G311" s="4"/>
      <c r="H311" s="4"/>
      <c r="I311" s="4">
        <f>I307+((4/12)*(I319-I307))</f>
        <v>437554175731.03003</v>
      </c>
      <c r="J311" s="3">
        <v>42.2</v>
      </c>
      <c r="K311" s="8">
        <f t="shared" si="33"/>
        <v>5.4131042654028434</v>
      </c>
      <c r="L311" s="9">
        <f t="shared" si="40"/>
        <v>0.35023947469065081</v>
      </c>
      <c r="S311" s="12">
        <f t="shared" si="35"/>
        <v>6762591158767.7715</v>
      </c>
      <c r="T311" s="12">
        <f t="shared" si="36"/>
        <v>0</v>
      </c>
      <c r="U311" s="12">
        <f t="shared" si="37"/>
        <v>0</v>
      </c>
      <c r="V311" s="12">
        <f t="shared" si="38"/>
        <v>0</v>
      </c>
      <c r="W311" s="12">
        <f t="shared" si="39"/>
        <v>2368526374994.4639</v>
      </c>
    </row>
    <row r="312" spans="1:23" x14ac:dyDescent="0.3">
      <c r="A312" s="2">
        <v>26604</v>
      </c>
      <c r="B312" s="4">
        <v>1249.3</v>
      </c>
      <c r="C312" s="4">
        <f t="shared" si="34"/>
        <v>1249300</v>
      </c>
      <c r="D312" s="4"/>
      <c r="E312" s="4"/>
      <c r="F312" s="4"/>
      <c r="G312" s="4"/>
      <c r="H312" s="4"/>
      <c r="I312" s="4">
        <f>I307+((5/12)*(I319-I307))</f>
        <v>440127604428.66254</v>
      </c>
      <c r="J312" s="3">
        <v>42.4</v>
      </c>
      <c r="K312" s="8">
        <f t="shared" si="33"/>
        <v>5.3875707547169815</v>
      </c>
      <c r="L312" s="9">
        <f t="shared" si="40"/>
        <v>0.35229937119079685</v>
      </c>
      <c r="S312" s="12">
        <f t="shared" si="35"/>
        <v>6730692143867.9248</v>
      </c>
      <c r="T312" s="12">
        <f t="shared" si="36"/>
        <v>0</v>
      </c>
      <c r="U312" s="12">
        <f t="shared" si="37"/>
        <v>0</v>
      </c>
      <c r="V312" s="12">
        <f t="shared" si="38"/>
        <v>0</v>
      </c>
      <c r="W312" s="12">
        <f t="shared" si="39"/>
        <v>2371218609963.5063</v>
      </c>
    </row>
    <row r="313" spans="1:23" x14ac:dyDescent="0.3">
      <c r="A313" s="2">
        <v>26634</v>
      </c>
      <c r="B313" s="4">
        <v>1286.5999999999999</v>
      </c>
      <c r="C313" s="4">
        <f t="shared" si="34"/>
        <v>1286600</v>
      </c>
      <c r="D313" s="4"/>
      <c r="E313" s="4"/>
      <c r="F313" s="4"/>
      <c r="G313" s="4"/>
      <c r="H313" s="4"/>
      <c r="I313" s="4">
        <f>I307+((6/12)*(I319-I307))</f>
        <v>442701033126.29504</v>
      </c>
      <c r="J313" s="3">
        <v>42.5</v>
      </c>
      <c r="K313" s="8">
        <f t="shared" si="33"/>
        <v>5.3748941176470586</v>
      </c>
      <c r="L313" s="9">
        <f t="shared" si="40"/>
        <v>0.34408598875042362</v>
      </c>
      <c r="S313" s="12">
        <f t="shared" si="35"/>
        <v>6915338771764.7061</v>
      </c>
      <c r="T313" s="12">
        <f t="shared" si="36"/>
        <v>0</v>
      </c>
      <c r="U313" s="12">
        <f t="shared" si="37"/>
        <v>0</v>
      </c>
      <c r="V313" s="12">
        <f t="shared" si="38"/>
        <v>0</v>
      </c>
      <c r="W313" s="12">
        <f t="shared" si="39"/>
        <v>2379471178826.7988</v>
      </c>
    </row>
    <row r="314" spans="1:23" x14ac:dyDescent="0.3">
      <c r="A314" s="2">
        <v>26665</v>
      </c>
      <c r="B314" s="4">
        <v>1286.5999999999999</v>
      </c>
      <c r="C314" s="4">
        <f t="shared" si="34"/>
        <v>1286600</v>
      </c>
      <c r="D314" s="4"/>
      <c r="E314" s="4"/>
      <c r="F314" s="4"/>
      <c r="G314" s="4"/>
      <c r="H314" s="4"/>
      <c r="I314" s="4">
        <f>I307+((7/12)*(I319-I307))</f>
        <v>445274461823.92749</v>
      </c>
      <c r="J314" s="3">
        <v>42.7</v>
      </c>
      <c r="K314" s="8">
        <f t="shared" si="33"/>
        <v>5.3497189695550347</v>
      </c>
      <c r="L314" s="9">
        <f t="shared" si="40"/>
        <v>0.34608616650390756</v>
      </c>
      <c r="S314" s="12">
        <f t="shared" si="35"/>
        <v>6882948426229.5078</v>
      </c>
      <c r="T314" s="12">
        <f t="shared" si="36"/>
        <v>0</v>
      </c>
      <c r="U314" s="12">
        <f t="shared" si="37"/>
        <v>0</v>
      </c>
      <c r="V314" s="12">
        <f t="shared" si="38"/>
        <v>0</v>
      </c>
      <c r="W314" s="12">
        <f t="shared" si="39"/>
        <v>2382093235077.874</v>
      </c>
    </row>
    <row r="315" spans="1:23" x14ac:dyDescent="0.3">
      <c r="A315" s="2">
        <v>26696</v>
      </c>
      <c r="B315" s="4">
        <v>1286.5999999999999</v>
      </c>
      <c r="C315" s="4">
        <f t="shared" si="34"/>
        <v>1286600</v>
      </c>
      <c r="D315" s="4"/>
      <c r="E315" s="4"/>
      <c r="F315" s="4"/>
      <c r="G315" s="4"/>
      <c r="H315" s="4"/>
      <c r="I315" s="4">
        <f>I307+((8/12)*(I319-I307))</f>
        <v>447847890521.56</v>
      </c>
      <c r="J315" s="3">
        <v>43</v>
      </c>
      <c r="K315" s="8">
        <f t="shared" si="33"/>
        <v>5.3123953488372093</v>
      </c>
      <c r="L315" s="9">
        <f t="shared" si="40"/>
        <v>0.3480863442573916</v>
      </c>
      <c r="S315" s="12">
        <f t="shared" si="35"/>
        <v>6834927855813.9531</v>
      </c>
      <c r="T315" s="12">
        <f t="shared" si="36"/>
        <v>0</v>
      </c>
      <c r="U315" s="12">
        <f t="shared" si="37"/>
        <v>0</v>
      </c>
      <c r="V315" s="12">
        <f t="shared" si="38"/>
        <v>0</v>
      </c>
      <c r="W315" s="12">
        <f t="shared" si="39"/>
        <v>2379145050593.291</v>
      </c>
    </row>
    <row r="316" spans="1:23" x14ac:dyDescent="0.3">
      <c r="A316" s="2">
        <v>26724</v>
      </c>
      <c r="B316" s="4">
        <v>1335.1</v>
      </c>
      <c r="C316" s="4">
        <f t="shared" si="34"/>
        <v>1335100</v>
      </c>
      <c r="D316" s="4"/>
      <c r="E316" s="4"/>
      <c r="F316" s="4"/>
      <c r="G316" s="4"/>
      <c r="H316" s="4"/>
      <c r="I316" s="4">
        <f>I307+((9/12)*(I319-I307))</f>
        <v>450421319219.1925</v>
      </c>
      <c r="J316" s="3">
        <v>43.4</v>
      </c>
      <c r="K316" s="8">
        <f t="shared" si="33"/>
        <v>5.2634331797235019</v>
      </c>
      <c r="L316" s="9">
        <f t="shared" si="40"/>
        <v>0.33736897552182793</v>
      </c>
      <c r="S316" s="12">
        <f t="shared" si="35"/>
        <v>7027209638248.8477</v>
      </c>
      <c r="T316" s="12">
        <f t="shared" si="36"/>
        <v>0</v>
      </c>
      <c r="U316" s="12">
        <f t="shared" si="37"/>
        <v>0</v>
      </c>
      <c r="V316" s="12">
        <f t="shared" si="38"/>
        <v>0</v>
      </c>
      <c r="W316" s="12">
        <f t="shared" si="39"/>
        <v>2370762516433.1289</v>
      </c>
    </row>
    <row r="317" spans="1:23" x14ac:dyDescent="0.3">
      <c r="A317" s="2">
        <v>26755</v>
      </c>
      <c r="B317" s="4">
        <v>1335.1</v>
      </c>
      <c r="C317" s="4">
        <f t="shared" si="34"/>
        <v>1335100</v>
      </c>
      <c r="D317" s="4"/>
      <c r="E317" s="4"/>
      <c r="F317" s="4"/>
      <c r="G317" s="4"/>
      <c r="H317" s="4"/>
      <c r="I317" s="4">
        <f>I307+((10/12)*(I319-I307))</f>
        <v>452994747916.82501</v>
      </c>
      <c r="J317" s="3">
        <v>43.7</v>
      </c>
      <c r="K317" s="8">
        <f t="shared" si="33"/>
        <v>5.2272997711670479</v>
      </c>
      <c r="L317" s="9">
        <f t="shared" si="40"/>
        <v>0.33929649308428206</v>
      </c>
      <c r="S317" s="12">
        <f t="shared" si="35"/>
        <v>6978967924485.126</v>
      </c>
      <c r="T317" s="12">
        <f t="shared" si="36"/>
        <v>0</v>
      </c>
      <c r="U317" s="12">
        <f t="shared" si="37"/>
        <v>0</v>
      </c>
      <c r="V317" s="12">
        <f t="shared" si="38"/>
        <v>0</v>
      </c>
      <c r="W317" s="12">
        <f t="shared" si="39"/>
        <v>2367939342125.4941</v>
      </c>
    </row>
    <row r="318" spans="1:23" x14ac:dyDescent="0.3">
      <c r="A318" s="2">
        <v>26785</v>
      </c>
      <c r="B318" s="4">
        <v>1335.1</v>
      </c>
      <c r="C318" s="4">
        <f t="shared" si="34"/>
        <v>1335100</v>
      </c>
      <c r="D318" s="4"/>
      <c r="E318" s="4"/>
      <c r="F318" s="4"/>
      <c r="G318" s="4"/>
      <c r="H318" s="4"/>
      <c r="I318" s="4">
        <f>I307+((11/12)*(I319-I307))</f>
        <v>455568176614.45752</v>
      </c>
      <c r="J318" s="3">
        <v>43.9</v>
      </c>
      <c r="K318" s="8">
        <f t="shared" si="33"/>
        <v>5.2034851936218676</v>
      </c>
      <c r="L318" s="9">
        <f t="shared" si="40"/>
        <v>0.34122401064673619</v>
      </c>
      <c r="S318" s="12">
        <f t="shared" si="35"/>
        <v>6947173082004.5557</v>
      </c>
      <c r="T318" s="12">
        <f t="shared" si="36"/>
        <v>0</v>
      </c>
      <c r="U318" s="12">
        <f t="shared" si="37"/>
        <v>0</v>
      </c>
      <c r="V318" s="12">
        <f t="shared" si="38"/>
        <v>0</v>
      </c>
      <c r="W318" s="12">
        <f t="shared" si="39"/>
        <v>2370542261698.6416</v>
      </c>
    </row>
    <row r="319" spans="1:23" x14ac:dyDescent="0.3">
      <c r="A319" s="2">
        <v>26816</v>
      </c>
      <c r="B319" s="4">
        <v>1371.5</v>
      </c>
      <c r="C319" s="4">
        <f t="shared" si="34"/>
        <v>1371500</v>
      </c>
      <c r="D319" s="4"/>
      <c r="E319" s="4"/>
      <c r="F319" s="4"/>
      <c r="G319" s="4"/>
      <c r="H319" s="4"/>
      <c r="I319" s="4">
        <v>458141605312.09003</v>
      </c>
      <c r="J319" s="3">
        <v>44.2</v>
      </c>
      <c r="K319" s="8">
        <f t="shared" si="33"/>
        <v>5.1681674208144788</v>
      </c>
      <c r="L319" s="9">
        <f t="shared" si="40"/>
        <v>0.33404418907188482</v>
      </c>
      <c r="S319" s="12">
        <f t="shared" si="35"/>
        <v>7088141617647.0576</v>
      </c>
      <c r="T319" s="12">
        <f t="shared" si="36"/>
        <v>0</v>
      </c>
      <c r="U319" s="12">
        <f t="shared" si="37"/>
        <v>0</v>
      </c>
      <c r="V319" s="12">
        <f t="shared" si="38"/>
        <v>0</v>
      </c>
      <c r="W319" s="12">
        <f t="shared" si="39"/>
        <v>2367752518693.5894</v>
      </c>
    </row>
    <row r="320" spans="1:23" x14ac:dyDescent="0.3">
      <c r="A320" s="2">
        <v>26846</v>
      </c>
      <c r="B320" s="4">
        <v>1371.5</v>
      </c>
      <c r="C320" s="4">
        <f t="shared" si="34"/>
        <v>1371500</v>
      </c>
      <c r="D320" s="4"/>
      <c r="E320" s="4"/>
      <c r="F320" s="4"/>
      <c r="G320" s="4"/>
      <c r="H320" s="4"/>
      <c r="I320" s="4">
        <f>I319+((1/12)*(I331-I319))</f>
        <v>459551456180.37836</v>
      </c>
      <c r="J320" s="3">
        <v>44.2</v>
      </c>
      <c r="K320" s="8">
        <f t="shared" si="33"/>
        <v>5.1681674208144788</v>
      </c>
      <c r="L320" s="9">
        <f t="shared" si="40"/>
        <v>0.33507215179028682</v>
      </c>
      <c r="S320" s="12">
        <f t="shared" si="35"/>
        <v>7088141617647.0576</v>
      </c>
      <c r="T320" s="12">
        <f t="shared" si="36"/>
        <v>0</v>
      </c>
      <c r="U320" s="12">
        <f t="shared" si="37"/>
        <v>0</v>
      </c>
      <c r="V320" s="12">
        <f t="shared" si="38"/>
        <v>0</v>
      </c>
      <c r="W320" s="12">
        <f t="shared" si="39"/>
        <v>2375038864019.2842</v>
      </c>
    </row>
    <row r="321" spans="1:23" x14ac:dyDescent="0.3">
      <c r="A321" s="2">
        <v>26877</v>
      </c>
      <c r="B321" s="4">
        <v>1371.5</v>
      </c>
      <c r="C321" s="4">
        <f t="shared" si="34"/>
        <v>1371500</v>
      </c>
      <c r="D321" s="4"/>
      <c r="E321" s="4"/>
      <c r="F321" s="4"/>
      <c r="G321" s="4"/>
      <c r="H321" s="4"/>
      <c r="I321" s="4">
        <f>I319+((2/12)*(I331-I319))</f>
        <v>460961307048.66669</v>
      </c>
      <c r="J321" s="3">
        <v>45</v>
      </c>
      <c r="K321" s="8">
        <f t="shared" si="33"/>
        <v>5.0762888888888886</v>
      </c>
      <c r="L321" s="9">
        <f t="shared" si="40"/>
        <v>0.33610011450868882</v>
      </c>
      <c r="S321" s="12">
        <f t="shared" si="35"/>
        <v>6962130211111.1104</v>
      </c>
      <c r="T321" s="12">
        <f t="shared" si="36"/>
        <v>0</v>
      </c>
      <c r="U321" s="12">
        <f t="shared" si="37"/>
        <v>0</v>
      </c>
      <c r="V321" s="12">
        <f t="shared" si="38"/>
        <v>0</v>
      </c>
      <c r="W321" s="12">
        <f t="shared" si="39"/>
        <v>2339972761178.8462</v>
      </c>
    </row>
    <row r="322" spans="1:23" x14ac:dyDescent="0.3">
      <c r="A322" s="2">
        <v>26908</v>
      </c>
      <c r="B322" s="4">
        <v>1390.7</v>
      </c>
      <c r="C322" s="4">
        <f t="shared" si="34"/>
        <v>1390700</v>
      </c>
      <c r="D322" s="4"/>
      <c r="E322" s="4"/>
      <c r="F322" s="4"/>
      <c r="G322" s="4"/>
      <c r="H322" s="4"/>
      <c r="I322" s="4">
        <f>I319+((3/12)*(I331-I319))</f>
        <v>462371157916.95502</v>
      </c>
      <c r="J322" s="3">
        <v>45.2</v>
      </c>
      <c r="K322" s="8">
        <f t="shared" ref="K322:K385" si="41">J$783/J322</f>
        <v>5.0538274336283182</v>
      </c>
      <c r="L322" s="9">
        <f t="shared" si="40"/>
        <v>0.33247368801104121</v>
      </c>
      <c r="S322" s="12">
        <f t="shared" si="35"/>
        <v>7028357811946.9023</v>
      </c>
      <c r="T322" s="12">
        <f t="shared" si="36"/>
        <v>0</v>
      </c>
      <c r="U322" s="12">
        <f t="shared" si="37"/>
        <v>0</v>
      </c>
      <c r="V322" s="12">
        <f t="shared" si="38"/>
        <v>0</v>
      </c>
      <c r="W322" s="12">
        <f t="shared" si="39"/>
        <v>2336744042399.1987</v>
      </c>
    </row>
    <row r="323" spans="1:23" x14ac:dyDescent="0.3">
      <c r="A323" s="2">
        <v>26938</v>
      </c>
      <c r="B323" s="4">
        <v>1390.7</v>
      </c>
      <c r="C323" s="4">
        <f t="shared" si="34"/>
        <v>1390700</v>
      </c>
      <c r="D323" s="4"/>
      <c r="E323" s="4"/>
      <c r="F323" s="4"/>
      <c r="G323" s="4"/>
      <c r="H323" s="4"/>
      <c r="I323" s="4">
        <f>I319+((4/12)*(I331-I319))</f>
        <v>463781008785.24335</v>
      </c>
      <c r="J323" s="3">
        <v>45.6</v>
      </c>
      <c r="K323" s="8">
        <f t="shared" si="41"/>
        <v>5.009495614035087</v>
      </c>
      <c r="L323" s="9">
        <f t="shared" si="40"/>
        <v>0.33348745867925744</v>
      </c>
      <c r="S323" s="12">
        <f t="shared" si="35"/>
        <v>6966705550438.5957</v>
      </c>
      <c r="T323" s="12">
        <f t="shared" si="36"/>
        <v>0</v>
      </c>
      <c r="U323" s="12">
        <f t="shared" si="37"/>
        <v>0</v>
      </c>
      <c r="V323" s="12">
        <f t="shared" si="38"/>
        <v>0</v>
      </c>
      <c r="W323" s="12">
        <f t="shared" si="39"/>
        <v>2323308929382.4448</v>
      </c>
    </row>
    <row r="324" spans="1:23" x14ac:dyDescent="0.3">
      <c r="A324" s="2">
        <v>26969</v>
      </c>
      <c r="B324" s="4">
        <v>1390.7</v>
      </c>
      <c r="C324" s="4">
        <f t="shared" si="34"/>
        <v>1390700</v>
      </c>
      <c r="D324" s="4"/>
      <c r="E324" s="4"/>
      <c r="F324" s="4"/>
      <c r="G324" s="4"/>
      <c r="H324" s="4"/>
      <c r="I324" s="4">
        <f>I319+((5/12)*(I331-I319))</f>
        <v>465190859653.53168</v>
      </c>
      <c r="J324" s="3">
        <v>45.9</v>
      </c>
      <c r="K324" s="8">
        <f t="shared" si="41"/>
        <v>4.9767538126361659</v>
      </c>
      <c r="L324" s="9">
        <f t="shared" si="40"/>
        <v>0.33450122934747373</v>
      </c>
      <c r="S324" s="12">
        <f t="shared" si="35"/>
        <v>6921171527233.1162</v>
      </c>
      <c r="T324" s="12">
        <f t="shared" si="36"/>
        <v>0</v>
      </c>
      <c r="U324" s="12">
        <f t="shared" si="37"/>
        <v>0</v>
      </c>
      <c r="V324" s="12">
        <f t="shared" si="38"/>
        <v>0</v>
      </c>
      <c r="W324" s="12">
        <f t="shared" si="39"/>
        <v>2315140384384.2095</v>
      </c>
    </row>
    <row r="325" spans="1:23" x14ac:dyDescent="0.3">
      <c r="A325" s="2">
        <v>26999</v>
      </c>
      <c r="B325" s="4">
        <v>1431.8</v>
      </c>
      <c r="C325" s="4">
        <f t="shared" ref="C325:C388" si="42">B325*1000</f>
        <v>1431800</v>
      </c>
      <c r="D325" s="4"/>
      <c r="E325" s="4"/>
      <c r="F325" s="4"/>
      <c r="G325" s="4"/>
      <c r="H325" s="4"/>
      <c r="I325" s="4">
        <f>I319+((6/12)*(I331-I319))</f>
        <v>466600710521.82001</v>
      </c>
      <c r="J325" s="3">
        <v>46.3</v>
      </c>
      <c r="K325" s="8">
        <f t="shared" si="41"/>
        <v>4.933758099352052</v>
      </c>
      <c r="L325" s="9">
        <f t="shared" si="40"/>
        <v>0.32588399952634445</v>
      </c>
      <c r="S325" s="12">
        <f t="shared" ref="S325:S388" si="43">C325*K325*1000000</f>
        <v>7064154846652.2686</v>
      </c>
      <c r="T325" s="12">
        <f t="shared" ref="T325:T388" si="44">$K325*D325*1000000</f>
        <v>0</v>
      </c>
      <c r="U325" s="12">
        <f t="shared" ref="U325:U388" si="45">$K325*E325*1000000</f>
        <v>0</v>
      </c>
      <c r="V325" s="12">
        <f t="shared" ref="V325:V388" si="46">$K325*F325*1000000</f>
        <v>0</v>
      </c>
      <c r="W325" s="12">
        <f t="shared" ref="W325:W388" si="47">K325*I325</f>
        <v>2302095034700.4517</v>
      </c>
    </row>
    <row r="326" spans="1:23" x14ac:dyDescent="0.3">
      <c r="A326" s="2">
        <v>27030</v>
      </c>
      <c r="B326" s="4">
        <v>1431.8</v>
      </c>
      <c r="C326" s="4">
        <f t="shared" si="42"/>
        <v>1431800</v>
      </c>
      <c r="D326" s="4"/>
      <c r="E326" s="4"/>
      <c r="F326" s="4"/>
      <c r="G326" s="4"/>
      <c r="H326" s="4"/>
      <c r="I326" s="4">
        <f>I319+((7/12)*(I331-I319))</f>
        <v>468010561390.10834</v>
      </c>
      <c r="J326" s="3">
        <v>46.8</v>
      </c>
      <c r="K326" s="8">
        <f t="shared" si="41"/>
        <v>4.881047008547009</v>
      </c>
      <c r="L326" s="9">
        <f t="shared" si="40"/>
        <v>0.32686866977937445</v>
      </c>
      <c r="S326" s="12">
        <f t="shared" si="43"/>
        <v>6988683106837.6084</v>
      </c>
      <c r="T326" s="12">
        <f t="shared" si="44"/>
        <v>0</v>
      </c>
      <c r="U326" s="12">
        <f t="shared" si="45"/>
        <v>0</v>
      </c>
      <c r="V326" s="12">
        <f t="shared" si="46"/>
        <v>0</v>
      </c>
      <c r="W326" s="12">
        <f t="shared" si="47"/>
        <v>2284381550641.5947</v>
      </c>
    </row>
    <row r="327" spans="1:23" x14ac:dyDescent="0.3">
      <c r="A327" s="2">
        <v>27061</v>
      </c>
      <c r="B327" s="4">
        <v>1431.8</v>
      </c>
      <c r="C327" s="4">
        <f t="shared" si="42"/>
        <v>1431800</v>
      </c>
      <c r="D327" s="4"/>
      <c r="E327" s="4"/>
      <c r="F327" s="4"/>
      <c r="G327" s="4"/>
      <c r="H327" s="4"/>
      <c r="I327" s="4">
        <f>I319+((8/12)*(I331-I319))</f>
        <v>469420412258.39667</v>
      </c>
      <c r="J327" s="3">
        <v>47.3</v>
      </c>
      <c r="K327" s="8">
        <f t="shared" si="41"/>
        <v>4.8294503171247358</v>
      </c>
      <c r="L327" s="9">
        <f t="shared" si="40"/>
        <v>0.32785334003240441</v>
      </c>
      <c r="S327" s="12">
        <f t="shared" si="43"/>
        <v>6914806964059.1963</v>
      </c>
      <c r="T327" s="12">
        <f t="shared" si="44"/>
        <v>0</v>
      </c>
      <c r="U327" s="12">
        <f t="shared" si="45"/>
        <v>0</v>
      </c>
      <c r="V327" s="12">
        <f t="shared" si="46"/>
        <v>0</v>
      </c>
      <c r="W327" s="12">
        <f t="shared" si="47"/>
        <v>2267042558846.1382</v>
      </c>
    </row>
    <row r="328" spans="1:23" x14ac:dyDescent="0.3">
      <c r="A328" s="2">
        <v>27089</v>
      </c>
      <c r="B328" s="4">
        <v>1446.5</v>
      </c>
      <c r="C328" s="4">
        <f t="shared" si="42"/>
        <v>1446500</v>
      </c>
      <c r="D328" s="4"/>
      <c r="E328" s="4"/>
      <c r="F328" s="4"/>
      <c r="G328" s="4"/>
      <c r="H328" s="4"/>
      <c r="I328" s="4">
        <f>I319+((9/12)*(I331-I319))</f>
        <v>470830263126.685</v>
      </c>
      <c r="J328" s="3">
        <v>47.8</v>
      </c>
      <c r="K328" s="8">
        <f t="shared" si="41"/>
        <v>4.7789330543933053</v>
      </c>
      <c r="L328" s="9">
        <f t="shared" ref="L328:L391" si="48">(I328/(C328*1000000))</f>
        <v>0.32549620679342206</v>
      </c>
      <c r="S328" s="12">
        <f t="shared" si="43"/>
        <v>6912726663179.916</v>
      </c>
      <c r="T328" s="12">
        <f t="shared" si="44"/>
        <v>0</v>
      </c>
      <c r="U328" s="12">
        <f t="shared" si="45"/>
        <v>0</v>
      </c>
      <c r="V328" s="12">
        <f t="shared" si="46"/>
        <v>0</v>
      </c>
      <c r="W328" s="12">
        <f t="shared" si="47"/>
        <v>2250066307464.8125</v>
      </c>
    </row>
    <row r="329" spans="1:23" x14ac:dyDescent="0.3">
      <c r="A329" s="2">
        <v>27120</v>
      </c>
      <c r="B329" s="4">
        <v>1446.5</v>
      </c>
      <c r="C329" s="4">
        <f t="shared" si="42"/>
        <v>1446500</v>
      </c>
      <c r="D329" s="4"/>
      <c r="E329" s="4"/>
      <c r="F329" s="4"/>
      <c r="G329" s="4"/>
      <c r="H329" s="4"/>
      <c r="I329" s="4">
        <f>I319+((10/12)*(I331-I319))</f>
        <v>472240113994.97333</v>
      </c>
      <c r="J329" s="3">
        <v>48.1</v>
      </c>
      <c r="K329" s="8">
        <f t="shared" si="41"/>
        <v>4.7491268191268192</v>
      </c>
      <c r="L329" s="9">
        <f t="shared" si="48"/>
        <v>0.32647087037329647</v>
      </c>
      <c r="S329" s="12">
        <f t="shared" si="43"/>
        <v>6869611943866.9443</v>
      </c>
      <c r="T329" s="12">
        <f t="shared" si="44"/>
        <v>0</v>
      </c>
      <c r="U329" s="12">
        <f t="shared" si="45"/>
        <v>0</v>
      </c>
      <c r="V329" s="12">
        <f t="shared" si="46"/>
        <v>0</v>
      </c>
      <c r="W329" s="12">
        <f t="shared" si="47"/>
        <v>2242728190441.0342</v>
      </c>
    </row>
    <row r="330" spans="1:23" x14ac:dyDescent="0.3">
      <c r="A330" s="2">
        <v>27150</v>
      </c>
      <c r="B330" s="4">
        <v>1446.5</v>
      </c>
      <c r="C330" s="4">
        <f t="shared" si="42"/>
        <v>1446500</v>
      </c>
      <c r="D330" s="4"/>
      <c r="E330" s="4"/>
      <c r="F330" s="4"/>
      <c r="G330" s="4"/>
      <c r="H330" s="4"/>
      <c r="I330" s="4">
        <f>I319+((11/12)*(I331-I319))</f>
        <v>473649964863.26166</v>
      </c>
      <c r="J330" s="3">
        <v>48.6</v>
      </c>
      <c r="K330" s="8">
        <f t="shared" si="41"/>
        <v>4.7002674897119343</v>
      </c>
      <c r="L330" s="9">
        <f t="shared" si="48"/>
        <v>0.32744553395317089</v>
      </c>
      <c r="S330" s="12">
        <f t="shared" si="43"/>
        <v>6798936923868.3135</v>
      </c>
      <c r="T330" s="12">
        <f t="shared" si="44"/>
        <v>0</v>
      </c>
      <c r="U330" s="12">
        <f t="shared" si="45"/>
        <v>0</v>
      </c>
      <c r="V330" s="12">
        <f t="shared" si="46"/>
        <v>0</v>
      </c>
      <c r="W330" s="12">
        <f t="shared" si="47"/>
        <v>2226281531349.9888</v>
      </c>
    </row>
    <row r="331" spans="1:23" x14ac:dyDescent="0.3">
      <c r="A331" s="2">
        <v>27181</v>
      </c>
      <c r="B331" s="4">
        <v>1484.8</v>
      </c>
      <c r="C331" s="4">
        <f t="shared" si="42"/>
        <v>1484800</v>
      </c>
      <c r="D331" s="4"/>
      <c r="E331" s="4"/>
      <c r="F331" s="4"/>
      <c r="G331" s="4"/>
      <c r="H331" s="4"/>
      <c r="I331" s="4">
        <v>475059815731.54999</v>
      </c>
      <c r="J331" s="3">
        <v>49</v>
      </c>
      <c r="K331" s="8">
        <f t="shared" si="41"/>
        <v>4.6618979591836736</v>
      </c>
      <c r="L331" s="9">
        <f t="shared" si="48"/>
        <v>0.31994869055195985</v>
      </c>
      <c r="S331" s="12">
        <f t="shared" si="43"/>
        <v>6921986089795.918</v>
      </c>
      <c r="T331" s="12">
        <f t="shared" si="44"/>
        <v>0</v>
      </c>
      <c r="U331" s="12">
        <f t="shared" si="45"/>
        <v>0</v>
      </c>
      <c r="V331" s="12">
        <f t="shared" si="46"/>
        <v>0</v>
      </c>
      <c r="W331" s="12">
        <f t="shared" si="47"/>
        <v>2214680385449.085</v>
      </c>
    </row>
    <row r="332" spans="1:23" x14ac:dyDescent="0.3">
      <c r="A332" s="2">
        <v>27211</v>
      </c>
      <c r="B332" s="4">
        <v>1484.8</v>
      </c>
      <c r="C332" s="4">
        <f t="shared" si="42"/>
        <v>1484800</v>
      </c>
      <c r="D332" s="4"/>
      <c r="E332" s="4"/>
      <c r="F332" s="4"/>
      <c r="G332" s="4"/>
      <c r="H332" s="4"/>
      <c r="I332" s="4">
        <f>I331+((1/12)*(I343-I331))</f>
        <v>479903914420.58746</v>
      </c>
      <c r="J332" s="3">
        <v>49.3</v>
      </c>
      <c r="K332" s="8">
        <f t="shared" si="41"/>
        <v>4.6335294117647061</v>
      </c>
      <c r="L332" s="9">
        <f t="shared" si="48"/>
        <v>0.32321114925955513</v>
      </c>
      <c r="S332" s="12">
        <f t="shared" si="43"/>
        <v>6879864470588.2354</v>
      </c>
      <c r="T332" s="12">
        <f t="shared" si="44"/>
        <v>0</v>
      </c>
      <c r="U332" s="12">
        <f t="shared" si="45"/>
        <v>0</v>
      </c>
      <c r="V332" s="12">
        <f t="shared" si="46"/>
        <v>0</v>
      </c>
      <c r="W332" s="12">
        <f t="shared" si="47"/>
        <v>2223648902288.8047</v>
      </c>
    </row>
    <row r="333" spans="1:23" x14ac:dyDescent="0.3">
      <c r="A333" s="2">
        <v>27242</v>
      </c>
      <c r="B333" s="4">
        <v>1484.8</v>
      </c>
      <c r="C333" s="4">
        <f t="shared" si="42"/>
        <v>1484800</v>
      </c>
      <c r="D333" s="4"/>
      <c r="E333" s="4"/>
      <c r="F333" s="4"/>
      <c r="G333" s="4"/>
      <c r="H333" s="4"/>
      <c r="I333" s="4">
        <f>I331+((2/12)*(I343-I331))</f>
        <v>484748013109.625</v>
      </c>
      <c r="J333" s="3">
        <v>49.9</v>
      </c>
      <c r="K333" s="8">
        <f t="shared" si="41"/>
        <v>4.5778156312625251</v>
      </c>
      <c r="L333" s="9">
        <f t="shared" si="48"/>
        <v>0.32647360796715047</v>
      </c>
      <c r="S333" s="12">
        <f t="shared" si="43"/>
        <v>6797140649298.5967</v>
      </c>
      <c r="T333" s="12">
        <f t="shared" si="44"/>
        <v>0</v>
      </c>
      <c r="U333" s="12">
        <f t="shared" si="45"/>
        <v>0</v>
      </c>
      <c r="V333" s="12">
        <f t="shared" si="46"/>
        <v>0</v>
      </c>
      <c r="W333" s="12">
        <f t="shared" si="47"/>
        <v>2219087031636.6929</v>
      </c>
    </row>
    <row r="334" spans="1:23" x14ac:dyDescent="0.3">
      <c r="A334" s="2">
        <v>27273</v>
      </c>
      <c r="B334" s="4">
        <v>1513.7</v>
      </c>
      <c r="C334" s="4">
        <f t="shared" si="42"/>
        <v>1513700</v>
      </c>
      <c r="D334" s="4"/>
      <c r="E334" s="4"/>
      <c r="F334" s="4"/>
      <c r="G334" s="4"/>
      <c r="H334" s="4"/>
      <c r="I334" s="4">
        <f>I331+((3/12)*(I343-I331))</f>
        <v>489592111798.66248</v>
      </c>
      <c r="J334" s="3">
        <v>50.6</v>
      </c>
      <c r="K334" s="8">
        <f t="shared" si="41"/>
        <v>4.514486166007905</v>
      </c>
      <c r="L334" s="9">
        <f t="shared" si="48"/>
        <v>0.32344064992974991</v>
      </c>
      <c r="S334" s="12">
        <f t="shared" si="43"/>
        <v>6833577709486.166</v>
      </c>
      <c r="T334" s="12">
        <f t="shared" si="44"/>
        <v>0</v>
      </c>
      <c r="U334" s="12">
        <f t="shared" si="45"/>
        <v>0</v>
      </c>
      <c r="V334" s="12">
        <f t="shared" si="46"/>
        <v>0</v>
      </c>
      <c r="W334" s="12">
        <f t="shared" si="47"/>
        <v>2210256815701.6572</v>
      </c>
    </row>
    <row r="335" spans="1:23" x14ac:dyDescent="0.3">
      <c r="A335" s="2">
        <v>27303</v>
      </c>
      <c r="B335" s="4">
        <v>1513.7</v>
      </c>
      <c r="C335" s="4">
        <f t="shared" si="42"/>
        <v>1513700</v>
      </c>
      <c r="D335" s="4"/>
      <c r="E335" s="4"/>
      <c r="F335" s="4"/>
      <c r="G335" s="4"/>
      <c r="H335" s="4"/>
      <c r="I335" s="4">
        <f>I331+((4/12)*(I343-I331))</f>
        <v>494436210487.70001</v>
      </c>
      <c r="J335" s="3">
        <v>51</v>
      </c>
      <c r="K335" s="8">
        <f t="shared" si="41"/>
        <v>4.4790784313725487</v>
      </c>
      <c r="L335" s="9">
        <f t="shared" si="48"/>
        <v>0.32664082082823548</v>
      </c>
      <c r="S335" s="12">
        <f t="shared" si="43"/>
        <v>6779981021568.627</v>
      </c>
      <c r="T335" s="12">
        <f t="shared" si="44"/>
        <v>0</v>
      </c>
      <c r="U335" s="12">
        <f t="shared" si="45"/>
        <v>0</v>
      </c>
      <c r="V335" s="12">
        <f t="shared" si="46"/>
        <v>0</v>
      </c>
      <c r="W335" s="12">
        <f t="shared" si="47"/>
        <v>2214618566085.0347</v>
      </c>
    </row>
    <row r="336" spans="1:23" x14ac:dyDescent="0.3">
      <c r="A336" s="2">
        <v>27334</v>
      </c>
      <c r="B336" s="4">
        <v>1513.7</v>
      </c>
      <c r="C336" s="4">
        <f t="shared" si="42"/>
        <v>1513700</v>
      </c>
      <c r="D336" s="4"/>
      <c r="E336" s="4"/>
      <c r="F336" s="4"/>
      <c r="G336" s="4"/>
      <c r="H336" s="4"/>
      <c r="I336" s="4">
        <f>I331+((5/12)*(I343-I331))</f>
        <v>499280309176.73749</v>
      </c>
      <c r="J336" s="3">
        <v>51.5</v>
      </c>
      <c r="K336" s="8">
        <f t="shared" si="41"/>
        <v>4.4355922330097082</v>
      </c>
      <c r="L336" s="9">
        <f t="shared" si="48"/>
        <v>0.32984099172672093</v>
      </c>
      <c r="S336" s="12">
        <f t="shared" si="43"/>
        <v>6714155963106.7949</v>
      </c>
      <c r="T336" s="12">
        <f t="shared" si="44"/>
        <v>0</v>
      </c>
      <c r="U336" s="12">
        <f t="shared" si="45"/>
        <v>0</v>
      </c>
      <c r="V336" s="12">
        <f t="shared" si="46"/>
        <v>0</v>
      </c>
      <c r="W336" s="12">
        <f t="shared" si="47"/>
        <v>2214603861479.0225</v>
      </c>
    </row>
    <row r="337" spans="1:23" x14ac:dyDescent="0.3">
      <c r="A337" s="2">
        <v>27364</v>
      </c>
      <c r="B337" s="4">
        <v>1552.8</v>
      </c>
      <c r="C337" s="4">
        <f t="shared" si="42"/>
        <v>1552800</v>
      </c>
      <c r="D337" s="4"/>
      <c r="E337" s="4"/>
      <c r="F337" s="4"/>
      <c r="G337" s="4"/>
      <c r="H337" s="4"/>
      <c r="I337" s="4">
        <f>I331+((6/12)*(I343-I331))</f>
        <v>504124407865.77502</v>
      </c>
      <c r="J337" s="3">
        <v>51.9</v>
      </c>
      <c r="K337" s="8">
        <f t="shared" si="41"/>
        <v>4.40140655105973</v>
      </c>
      <c r="L337" s="9">
        <f t="shared" si="48"/>
        <v>0.32465507976930386</v>
      </c>
      <c r="S337" s="12">
        <f t="shared" si="43"/>
        <v>6834504092485.5488</v>
      </c>
      <c r="T337" s="12">
        <f t="shared" si="44"/>
        <v>0</v>
      </c>
      <c r="U337" s="12">
        <f t="shared" si="45"/>
        <v>0</v>
      </c>
      <c r="V337" s="12">
        <f t="shared" si="46"/>
        <v>0</v>
      </c>
      <c r="W337" s="12">
        <f t="shared" si="47"/>
        <v>2218856471329.5293</v>
      </c>
    </row>
    <row r="338" spans="1:23" x14ac:dyDescent="0.3">
      <c r="A338" s="2">
        <v>27395</v>
      </c>
      <c r="B338" s="4">
        <v>1552.8</v>
      </c>
      <c r="C338" s="4">
        <f t="shared" si="42"/>
        <v>1552800</v>
      </c>
      <c r="D338" s="4"/>
      <c r="E338" s="4"/>
      <c r="F338" s="4"/>
      <c r="G338" s="4"/>
      <c r="H338" s="4"/>
      <c r="I338" s="4">
        <f>I331+((7/12)*(I343-I331))</f>
        <v>508968506554.8125</v>
      </c>
      <c r="J338" s="3">
        <v>52.3</v>
      </c>
      <c r="K338" s="8">
        <f t="shared" si="41"/>
        <v>4.3677437858508608</v>
      </c>
      <c r="L338" s="9">
        <f t="shared" si="48"/>
        <v>0.32777466934235733</v>
      </c>
      <c r="S338" s="12">
        <f t="shared" si="43"/>
        <v>6782232550669.2168</v>
      </c>
      <c r="T338" s="12">
        <f t="shared" si="44"/>
        <v>0</v>
      </c>
      <c r="U338" s="12">
        <f t="shared" si="45"/>
        <v>0</v>
      </c>
      <c r="V338" s="12">
        <f t="shared" si="46"/>
        <v>0</v>
      </c>
      <c r="W338" s="12">
        <f t="shared" si="47"/>
        <v>2223044031698.5752</v>
      </c>
    </row>
    <row r="339" spans="1:23" x14ac:dyDescent="0.3">
      <c r="A339" s="2">
        <v>27426</v>
      </c>
      <c r="B339" s="4">
        <v>1552.8</v>
      </c>
      <c r="C339" s="4">
        <f t="shared" si="42"/>
        <v>1552800</v>
      </c>
      <c r="D339" s="4"/>
      <c r="E339" s="4"/>
      <c r="F339" s="4"/>
      <c r="G339" s="4"/>
      <c r="H339" s="4"/>
      <c r="I339" s="4">
        <f>I331+((8/12)*(I343-I331))</f>
        <v>513812605243.84998</v>
      </c>
      <c r="J339" s="3">
        <v>52.6</v>
      </c>
      <c r="K339" s="8">
        <f t="shared" si="41"/>
        <v>4.3428326996197715</v>
      </c>
      <c r="L339" s="9">
        <f t="shared" si="48"/>
        <v>0.33089425891541085</v>
      </c>
      <c r="S339" s="12">
        <f t="shared" si="43"/>
        <v>6743550615969.5811</v>
      </c>
      <c r="T339" s="12">
        <f t="shared" si="44"/>
        <v>0</v>
      </c>
      <c r="U339" s="12">
        <f t="shared" si="45"/>
        <v>0</v>
      </c>
      <c r="V339" s="12">
        <f t="shared" si="46"/>
        <v>0</v>
      </c>
      <c r="W339" s="12">
        <f t="shared" si="47"/>
        <v>2231402183529.8169</v>
      </c>
    </row>
    <row r="340" spans="1:23" x14ac:dyDescent="0.3">
      <c r="A340" s="2">
        <v>27454</v>
      </c>
      <c r="B340" s="4">
        <v>1569.4</v>
      </c>
      <c r="C340" s="4">
        <f t="shared" si="42"/>
        <v>1569400</v>
      </c>
      <c r="D340" s="4"/>
      <c r="E340" s="4"/>
      <c r="F340" s="4"/>
      <c r="G340" s="4"/>
      <c r="H340" s="4"/>
      <c r="I340" s="4">
        <f>I331+((9/12)*(I343-I331))</f>
        <v>518656703932.88751</v>
      </c>
      <c r="J340" s="3">
        <v>52.8</v>
      </c>
      <c r="K340" s="8">
        <f t="shared" si="41"/>
        <v>4.3263825757575756</v>
      </c>
      <c r="L340" s="9">
        <f t="shared" si="48"/>
        <v>0.3304808869204075</v>
      </c>
      <c r="S340" s="12">
        <f t="shared" si="43"/>
        <v>6789824814393.9395</v>
      </c>
      <c r="T340" s="12">
        <f t="shared" si="44"/>
        <v>0</v>
      </c>
      <c r="U340" s="12">
        <f t="shared" si="45"/>
        <v>0</v>
      </c>
      <c r="V340" s="12">
        <f t="shared" si="46"/>
        <v>0</v>
      </c>
      <c r="W340" s="12">
        <f t="shared" si="47"/>
        <v>2243907326695.1001</v>
      </c>
    </row>
    <row r="341" spans="1:23" x14ac:dyDescent="0.3">
      <c r="A341" s="2">
        <v>27485</v>
      </c>
      <c r="B341" s="4">
        <v>1569.4</v>
      </c>
      <c r="C341" s="4">
        <f t="shared" si="42"/>
        <v>1569400</v>
      </c>
      <c r="D341" s="4"/>
      <c r="E341" s="4"/>
      <c r="F341" s="4"/>
      <c r="G341" s="4"/>
      <c r="H341" s="4"/>
      <c r="I341" s="4">
        <f>I331+((10/12)*(I343-I331))</f>
        <v>523500802621.92499</v>
      </c>
      <c r="J341" s="3">
        <v>53</v>
      </c>
      <c r="K341" s="8">
        <f t="shared" si="41"/>
        <v>4.3100566037735843</v>
      </c>
      <c r="L341" s="9">
        <f t="shared" si="48"/>
        <v>0.33356747968773098</v>
      </c>
      <c r="S341" s="12">
        <f t="shared" si="43"/>
        <v>6764202833962.2637</v>
      </c>
      <c r="T341" s="12">
        <f t="shared" si="44"/>
        <v>0</v>
      </c>
      <c r="U341" s="12">
        <f t="shared" si="45"/>
        <v>0</v>
      </c>
      <c r="V341" s="12">
        <f t="shared" si="46"/>
        <v>0</v>
      </c>
      <c r="W341" s="12">
        <f t="shared" si="47"/>
        <v>2256318091421.3994</v>
      </c>
    </row>
    <row r="342" spans="1:23" x14ac:dyDescent="0.3">
      <c r="A342" s="2">
        <v>27515</v>
      </c>
      <c r="B342" s="4">
        <v>1569.4</v>
      </c>
      <c r="C342" s="4">
        <f t="shared" si="42"/>
        <v>1569400</v>
      </c>
      <c r="D342" s="4"/>
      <c r="E342" s="4"/>
      <c r="F342" s="4"/>
      <c r="G342" s="4"/>
      <c r="H342" s="4"/>
      <c r="I342" s="4">
        <f>I331+((11/12)*(I343-I331))</f>
        <v>528344901310.96252</v>
      </c>
      <c r="J342" s="3">
        <v>53.1</v>
      </c>
      <c r="K342" s="8">
        <f t="shared" si="41"/>
        <v>4.3019397363465162</v>
      </c>
      <c r="L342" s="9">
        <f t="shared" si="48"/>
        <v>0.33665407245505452</v>
      </c>
      <c r="S342" s="12">
        <f t="shared" si="43"/>
        <v>6751464222222.2217</v>
      </c>
      <c r="T342" s="12">
        <f t="shared" si="44"/>
        <v>0</v>
      </c>
      <c r="U342" s="12">
        <f t="shared" si="45"/>
        <v>0</v>
      </c>
      <c r="V342" s="12">
        <f t="shared" si="46"/>
        <v>0</v>
      </c>
      <c r="W342" s="12">
        <f t="shared" si="47"/>
        <v>2272907925445.708</v>
      </c>
    </row>
    <row r="343" spans="1:23" x14ac:dyDescent="0.3">
      <c r="A343" s="2">
        <v>27546</v>
      </c>
      <c r="B343" s="4">
        <v>1605</v>
      </c>
      <c r="C343" s="4">
        <f t="shared" si="42"/>
        <v>1605000</v>
      </c>
      <c r="D343" s="4"/>
      <c r="E343" s="4"/>
      <c r="F343" s="4"/>
      <c r="G343" s="4"/>
      <c r="H343" s="4"/>
      <c r="I343" s="4">
        <v>533189000000</v>
      </c>
      <c r="J343" s="3">
        <v>53.5</v>
      </c>
      <c r="K343" s="8">
        <f t="shared" si="41"/>
        <v>4.2697757009345789</v>
      </c>
      <c r="L343" s="9">
        <f t="shared" si="48"/>
        <v>0.33220498442367602</v>
      </c>
      <c r="S343" s="12">
        <f t="shared" si="43"/>
        <v>6852989999999.999</v>
      </c>
      <c r="T343" s="12">
        <f t="shared" si="44"/>
        <v>0</v>
      </c>
      <c r="U343" s="12">
        <f t="shared" si="45"/>
        <v>0</v>
      </c>
      <c r="V343" s="12">
        <f t="shared" si="46"/>
        <v>0</v>
      </c>
      <c r="W343" s="12">
        <f t="shared" si="47"/>
        <v>2276597436205.6074</v>
      </c>
    </row>
    <row r="344" spans="1:23" x14ac:dyDescent="0.3">
      <c r="A344" s="2">
        <v>27576</v>
      </c>
      <c r="B344" s="4">
        <v>1605</v>
      </c>
      <c r="C344" s="4">
        <f t="shared" si="42"/>
        <v>1605000</v>
      </c>
      <c r="D344" s="4"/>
      <c r="E344" s="4"/>
      <c r="F344" s="4"/>
      <c r="G344" s="4"/>
      <c r="H344" s="4"/>
      <c r="I344" s="4">
        <f>I343+((1/12)*(I355-I343))</f>
        <v>540459333333.33331</v>
      </c>
      <c r="J344" s="3">
        <v>54</v>
      </c>
      <c r="K344" s="8">
        <f t="shared" si="41"/>
        <v>4.230240740740741</v>
      </c>
      <c r="L344" s="9">
        <f t="shared" si="48"/>
        <v>0.33673478712357213</v>
      </c>
      <c r="S344" s="12">
        <f t="shared" si="43"/>
        <v>6789536388888.8887</v>
      </c>
      <c r="T344" s="12">
        <f t="shared" si="44"/>
        <v>0</v>
      </c>
      <c r="U344" s="12">
        <f t="shared" si="45"/>
        <v>0</v>
      </c>
      <c r="V344" s="12">
        <f t="shared" si="46"/>
        <v>0</v>
      </c>
      <c r="W344" s="12">
        <f t="shared" si="47"/>
        <v>2286273090580.2471</v>
      </c>
    </row>
    <row r="345" spans="1:23" x14ac:dyDescent="0.3">
      <c r="A345" s="2">
        <v>27607</v>
      </c>
      <c r="B345" s="4">
        <v>1605</v>
      </c>
      <c r="C345" s="4">
        <f t="shared" si="42"/>
        <v>1605000</v>
      </c>
      <c r="D345" s="4"/>
      <c r="E345" s="4"/>
      <c r="F345" s="4"/>
      <c r="G345" s="4"/>
      <c r="H345" s="4"/>
      <c r="I345" s="4">
        <f>I343+((2/12)*(I355-I343))</f>
        <v>547729666666.66669</v>
      </c>
      <c r="J345" s="3">
        <v>54.2</v>
      </c>
      <c r="K345" s="8">
        <f t="shared" si="41"/>
        <v>4.2146309963099631</v>
      </c>
      <c r="L345" s="9">
        <f t="shared" si="48"/>
        <v>0.34126458982346836</v>
      </c>
      <c r="S345" s="12">
        <f t="shared" si="43"/>
        <v>6764482749077.4902</v>
      </c>
      <c r="T345" s="12">
        <f t="shared" si="44"/>
        <v>0</v>
      </c>
      <c r="U345" s="12">
        <f t="shared" si="45"/>
        <v>0</v>
      </c>
      <c r="V345" s="12">
        <f t="shared" si="46"/>
        <v>0</v>
      </c>
      <c r="W345" s="12">
        <f t="shared" si="47"/>
        <v>2308478430731.8574</v>
      </c>
    </row>
    <row r="346" spans="1:23" x14ac:dyDescent="0.3">
      <c r="A346" s="2">
        <v>27638</v>
      </c>
      <c r="B346" s="4">
        <v>1662.4</v>
      </c>
      <c r="C346" s="4">
        <f t="shared" si="42"/>
        <v>1662400</v>
      </c>
      <c r="D346" s="4"/>
      <c r="E346" s="4"/>
      <c r="F346" s="4"/>
      <c r="G346" s="4"/>
      <c r="H346" s="4"/>
      <c r="I346" s="4">
        <f>I343+((3/12)*(I355-I343))</f>
        <v>555000000000</v>
      </c>
      <c r="J346" s="3">
        <v>54.6</v>
      </c>
      <c r="K346" s="8">
        <f t="shared" si="41"/>
        <v>4.1837545787545789</v>
      </c>
      <c r="L346" s="9">
        <f t="shared" si="48"/>
        <v>0.33385466794995189</v>
      </c>
      <c r="S346" s="12">
        <f t="shared" si="43"/>
        <v>6955073611721.6113</v>
      </c>
      <c r="T346" s="12">
        <f t="shared" si="44"/>
        <v>0</v>
      </c>
      <c r="U346" s="12">
        <f t="shared" si="45"/>
        <v>0</v>
      </c>
      <c r="V346" s="12">
        <f t="shared" si="46"/>
        <v>0</v>
      </c>
      <c r="W346" s="12">
        <f t="shared" si="47"/>
        <v>2321983791208.7915</v>
      </c>
    </row>
    <row r="347" spans="1:23" x14ac:dyDescent="0.3">
      <c r="A347" s="2">
        <v>27668</v>
      </c>
      <c r="B347" s="4">
        <v>1662.4</v>
      </c>
      <c r="C347" s="4">
        <f t="shared" si="42"/>
        <v>1662400</v>
      </c>
      <c r="D347" s="4"/>
      <c r="E347" s="4"/>
      <c r="F347" s="4"/>
      <c r="G347" s="4"/>
      <c r="H347" s="4"/>
      <c r="I347" s="4">
        <f>I343+((4/12)*(I355-I343))</f>
        <v>562270333333.33337</v>
      </c>
      <c r="J347" s="3">
        <v>54.9</v>
      </c>
      <c r="K347" s="8">
        <f t="shared" si="41"/>
        <v>4.1608925318761383</v>
      </c>
      <c r="L347" s="9">
        <f t="shared" si="48"/>
        <v>0.33822806384343923</v>
      </c>
      <c r="S347" s="12">
        <f t="shared" si="43"/>
        <v>6917067744990.8926</v>
      </c>
      <c r="T347" s="12">
        <f t="shared" si="44"/>
        <v>0</v>
      </c>
      <c r="U347" s="12">
        <f t="shared" si="45"/>
        <v>0</v>
      </c>
      <c r="V347" s="12">
        <f t="shared" si="46"/>
        <v>0</v>
      </c>
      <c r="W347" s="12">
        <f t="shared" si="47"/>
        <v>2339546430862.1738</v>
      </c>
    </row>
    <row r="348" spans="1:23" x14ac:dyDescent="0.3">
      <c r="A348" s="2">
        <v>27699</v>
      </c>
      <c r="B348" s="4">
        <v>1662.4</v>
      </c>
      <c r="C348" s="4">
        <f t="shared" si="42"/>
        <v>1662400</v>
      </c>
      <c r="D348" s="4"/>
      <c r="E348" s="4"/>
      <c r="F348" s="4"/>
      <c r="G348" s="4"/>
      <c r="H348" s="4"/>
      <c r="I348" s="4">
        <f>I343+((5/12)*(I355-I343))</f>
        <v>569540666666.66663</v>
      </c>
      <c r="J348" s="3">
        <v>55.3</v>
      </c>
      <c r="K348" s="8">
        <f t="shared" si="41"/>
        <v>4.1307956600361662</v>
      </c>
      <c r="L348" s="9">
        <f t="shared" si="48"/>
        <v>0.34260145973692652</v>
      </c>
      <c r="S348" s="12">
        <f t="shared" si="43"/>
        <v>6867034705244.123</v>
      </c>
      <c r="T348" s="12">
        <f t="shared" si="44"/>
        <v>0</v>
      </c>
      <c r="U348" s="12">
        <f t="shared" si="45"/>
        <v>0</v>
      </c>
      <c r="V348" s="12">
        <f t="shared" si="46"/>
        <v>0</v>
      </c>
      <c r="W348" s="12">
        <f t="shared" si="47"/>
        <v>2352656114080.7715</v>
      </c>
    </row>
    <row r="349" spans="1:23" x14ac:dyDescent="0.3">
      <c r="A349" s="2">
        <v>27729</v>
      </c>
      <c r="B349" s="4">
        <v>1713.9</v>
      </c>
      <c r="C349" s="4">
        <f t="shared" si="42"/>
        <v>1713900</v>
      </c>
      <c r="D349" s="4"/>
      <c r="E349" s="4"/>
      <c r="F349" s="4"/>
      <c r="G349" s="4"/>
      <c r="H349" s="4"/>
      <c r="I349" s="4">
        <f>I343+((6/12)*(I355-I343))</f>
        <v>576811000000</v>
      </c>
      <c r="J349" s="3">
        <v>55.6</v>
      </c>
      <c r="K349" s="8">
        <f t="shared" si="41"/>
        <v>4.1085071942446039</v>
      </c>
      <c r="L349" s="9">
        <f t="shared" si="48"/>
        <v>0.33654880681486665</v>
      </c>
      <c r="S349" s="12">
        <f t="shared" si="43"/>
        <v>7041570480215.8271</v>
      </c>
      <c r="T349" s="12">
        <f t="shared" si="44"/>
        <v>0</v>
      </c>
      <c r="U349" s="12">
        <f t="shared" si="45"/>
        <v>0</v>
      </c>
      <c r="V349" s="12">
        <f t="shared" si="46"/>
        <v>0</v>
      </c>
      <c r="W349" s="12">
        <f t="shared" si="47"/>
        <v>2369832143219.4243</v>
      </c>
    </row>
    <row r="350" spans="1:23" x14ac:dyDescent="0.3">
      <c r="A350" s="2">
        <v>27760</v>
      </c>
      <c r="B350" s="4">
        <v>1713.9</v>
      </c>
      <c r="C350" s="4">
        <f t="shared" si="42"/>
        <v>1713900</v>
      </c>
      <c r="D350" s="4"/>
      <c r="E350" s="4"/>
      <c r="F350" s="4"/>
      <c r="G350" s="4"/>
      <c r="H350" s="4"/>
      <c r="I350" s="4">
        <f>I343+((7/12)*(I355-I343))</f>
        <v>584081333333.33337</v>
      </c>
      <c r="J350" s="3">
        <v>55.8</v>
      </c>
      <c r="K350" s="8">
        <f t="shared" si="41"/>
        <v>4.0937813620071681</v>
      </c>
      <c r="L350" s="9">
        <f t="shared" si="48"/>
        <v>0.34079078903864485</v>
      </c>
      <c r="S350" s="12">
        <f t="shared" si="43"/>
        <v>7016331876344.0859</v>
      </c>
      <c r="T350" s="12">
        <f t="shared" si="44"/>
        <v>0</v>
      </c>
      <c r="U350" s="12">
        <f t="shared" si="45"/>
        <v>0</v>
      </c>
      <c r="V350" s="12">
        <f t="shared" si="46"/>
        <v>0</v>
      </c>
      <c r="W350" s="12">
        <f t="shared" si="47"/>
        <v>2391101276296.2964</v>
      </c>
    </row>
    <row r="351" spans="1:23" x14ac:dyDescent="0.3">
      <c r="A351" s="2">
        <v>27791</v>
      </c>
      <c r="B351" s="4">
        <v>1713.9</v>
      </c>
      <c r="C351" s="4">
        <f t="shared" si="42"/>
        <v>1713900</v>
      </c>
      <c r="D351" s="4"/>
      <c r="E351" s="4"/>
      <c r="F351" s="4"/>
      <c r="G351" s="4"/>
      <c r="H351" s="4"/>
      <c r="I351" s="4">
        <f>I343+((8/12)*(I355-I343))</f>
        <v>591351666666.66663</v>
      </c>
      <c r="J351" s="3">
        <v>55.9</v>
      </c>
      <c r="K351" s="8">
        <f t="shared" si="41"/>
        <v>4.0864579606440072</v>
      </c>
      <c r="L351" s="9">
        <f t="shared" si="48"/>
        <v>0.34503277126242293</v>
      </c>
      <c r="S351" s="12">
        <f t="shared" si="43"/>
        <v>7003780298747.7637</v>
      </c>
      <c r="T351" s="12">
        <f t="shared" si="44"/>
        <v>0</v>
      </c>
      <c r="U351" s="12">
        <f t="shared" si="45"/>
        <v>0</v>
      </c>
      <c r="V351" s="12">
        <f t="shared" si="46"/>
        <v>0</v>
      </c>
      <c r="W351" s="12">
        <f t="shared" si="47"/>
        <v>2416533725790.1011</v>
      </c>
    </row>
    <row r="352" spans="1:23" x14ac:dyDescent="0.3">
      <c r="A352" s="2">
        <v>27820</v>
      </c>
      <c r="B352" s="4">
        <v>1771.9</v>
      </c>
      <c r="C352" s="4">
        <f t="shared" si="42"/>
        <v>1771900</v>
      </c>
      <c r="D352" s="4"/>
      <c r="E352" s="4"/>
      <c r="F352" s="4"/>
      <c r="G352" s="4"/>
      <c r="H352" s="4"/>
      <c r="I352" s="4">
        <f>I343+((9/12)*(I355-I343))</f>
        <v>598622000000</v>
      </c>
      <c r="J352" s="3">
        <v>56</v>
      </c>
      <c r="K352" s="8">
        <f t="shared" si="41"/>
        <v>4.079160714285714</v>
      </c>
      <c r="L352" s="9">
        <f t="shared" si="48"/>
        <v>0.33784186466504884</v>
      </c>
      <c r="S352" s="12">
        <f t="shared" si="43"/>
        <v>7227864869642.8564</v>
      </c>
      <c r="T352" s="12">
        <f t="shared" si="44"/>
        <v>0</v>
      </c>
      <c r="U352" s="12">
        <f t="shared" si="45"/>
        <v>0</v>
      </c>
      <c r="V352" s="12">
        <f t="shared" si="46"/>
        <v>0</v>
      </c>
      <c r="W352" s="12">
        <f t="shared" si="47"/>
        <v>2441875345107.1426</v>
      </c>
    </row>
    <row r="353" spans="1:23" x14ac:dyDescent="0.3">
      <c r="A353" s="2">
        <v>27851</v>
      </c>
      <c r="B353" s="4">
        <v>1771.9</v>
      </c>
      <c r="C353" s="4">
        <f t="shared" si="42"/>
        <v>1771900</v>
      </c>
      <c r="D353" s="4"/>
      <c r="E353" s="4"/>
      <c r="F353" s="4"/>
      <c r="G353" s="4"/>
      <c r="H353" s="4"/>
      <c r="I353" s="4">
        <f>I343+((10/12)*(I355-I343))</f>
        <v>605892333333.33337</v>
      </c>
      <c r="J353" s="3">
        <v>56.1</v>
      </c>
      <c r="K353" s="8">
        <f t="shared" si="41"/>
        <v>4.0718894830659531</v>
      </c>
      <c r="L353" s="9">
        <f t="shared" si="48"/>
        <v>0.34194499313354781</v>
      </c>
      <c r="S353" s="12">
        <f t="shared" si="43"/>
        <v>7214980975044.5625</v>
      </c>
      <c r="T353" s="12">
        <f t="shared" si="44"/>
        <v>0</v>
      </c>
      <c r="U353" s="12">
        <f t="shared" si="45"/>
        <v>0</v>
      </c>
      <c r="V353" s="12">
        <f t="shared" si="46"/>
        <v>0</v>
      </c>
      <c r="W353" s="12">
        <f t="shared" si="47"/>
        <v>2467126619970.291</v>
      </c>
    </row>
    <row r="354" spans="1:23" x14ac:dyDescent="0.3">
      <c r="A354" s="2">
        <v>27881</v>
      </c>
      <c r="B354" s="4">
        <v>1771.9</v>
      </c>
      <c r="C354" s="4">
        <f t="shared" si="42"/>
        <v>1771900</v>
      </c>
      <c r="D354" s="4"/>
      <c r="E354" s="4"/>
      <c r="F354" s="4"/>
      <c r="G354" s="4"/>
      <c r="H354" s="4"/>
      <c r="I354" s="4">
        <f>I343+((11/12)*(I355-I343))</f>
        <v>613162666666.66663</v>
      </c>
      <c r="J354" s="3">
        <v>56.4</v>
      </c>
      <c r="K354" s="8">
        <f t="shared" si="41"/>
        <v>4.0502304964539011</v>
      </c>
      <c r="L354" s="9">
        <f t="shared" si="48"/>
        <v>0.34604812160204673</v>
      </c>
      <c r="S354" s="12">
        <f t="shared" si="43"/>
        <v>7176603416666.667</v>
      </c>
      <c r="T354" s="12">
        <f t="shared" si="44"/>
        <v>0</v>
      </c>
      <c r="U354" s="12">
        <f t="shared" si="45"/>
        <v>0</v>
      </c>
      <c r="V354" s="12">
        <f t="shared" si="46"/>
        <v>0</v>
      </c>
      <c r="W354" s="12">
        <f t="shared" si="47"/>
        <v>2483450131820.3311</v>
      </c>
    </row>
    <row r="355" spans="1:23" x14ac:dyDescent="0.3">
      <c r="A355" s="2">
        <v>27912</v>
      </c>
      <c r="B355" s="4">
        <v>1804.2</v>
      </c>
      <c r="C355" s="4">
        <f t="shared" si="42"/>
        <v>1804200</v>
      </c>
      <c r="D355" s="4"/>
      <c r="E355" s="4"/>
      <c r="F355" s="4"/>
      <c r="G355" s="4"/>
      <c r="H355" s="4"/>
      <c r="I355" s="4">
        <v>620433000000</v>
      </c>
      <c r="J355" s="3">
        <v>56.7</v>
      </c>
      <c r="K355" s="8">
        <f t="shared" si="41"/>
        <v>4.028800705467372</v>
      </c>
      <c r="L355" s="9">
        <f t="shared" si="48"/>
        <v>0.34388260724975056</v>
      </c>
      <c r="S355" s="12">
        <f t="shared" si="43"/>
        <v>7268762232804.2324</v>
      </c>
      <c r="T355" s="12">
        <f t="shared" si="44"/>
        <v>0</v>
      </c>
      <c r="U355" s="12">
        <f t="shared" si="45"/>
        <v>0</v>
      </c>
      <c r="V355" s="12">
        <f t="shared" si="46"/>
        <v>0</v>
      </c>
      <c r="W355" s="12">
        <f t="shared" si="47"/>
        <v>2499600908095.2378</v>
      </c>
    </row>
    <row r="356" spans="1:23" x14ac:dyDescent="0.3">
      <c r="A356" s="2">
        <v>27942</v>
      </c>
      <c r="B356" s="4">
        <v>1804.2</v>
      </c>
      <c r="C356" s="4">
        <f t="shared" si="42"/>
        <v>1804200</v>
      </c>
      <c r="D356" s="4"/>
      <c r="E356" s="4"/>
      <c r="F356" s="4"/>
      <c r="G356" s="4"/>
      <c r="H356" s="4"/>
      <c r="I356" s="7">
        <f>I355+((1/15)*(I370-I355))</f>
        <v>625660133333.33337</v>
      </c>
      <c r="J356" s="3">
        <v>57</v>
      </c>
      <c r="K356" s="8">
        <f t="shared" si="41"/>
        <v>4.0075964912280702</v>
      </c>
      <c r="L356" s="9">
        <f t="shared" si="48"/>
        <v>0.34677981007279313</v>
      </c>
      <c r="S356" s="12">
        <f t="shared" si="43"/>
        <v>7230505589473.6846</v>
      </c>
      <c r="T356" s="12">
        <f t="shared" si="44"/>
        <v>0</v>
      </c>
      <c r="U356" s="12">
        <f t="shared" si="45"/>
        <v>0</v>
      </c>
      <c r="V356" s="12">
        <f t="shared" si="46"/>
        <v>0</v>
      </c>
      <c r="W356" s="12">
        <f t="shared" si="47"/>
        <v>2507393355047.9531</v>
      </c>
    </row>
    <row r="357" spans="1:23" x14ac:dyDescent="0.3">
      <c r="A357" s="2">
        <v>27973</v>
      </c>
      <c r="B357" s="4">
        <v>1804.2</v>
      </c>
      <c r="C357" s="4">
        <f t="shared" si="42"/>
        <v>1804200</v>
      </c>
      <c r="D357" s="4"/>
      <c r="E357" s="4"/>
      <c r="F357" s="4"/>
      <c r="G357" s="4"/>
      <c r="H357" s="4"/>
      <c r="I357" s="7">
        <f>I355+((2/15)*(I370-I355))</f>
        <v>630887266666.66663</v>
      </c>
      <c r="J357" s="3">
        <v>57.3</v>
      </c>
      <c r="K357" s="8">
        <f t="shared" si="41"/>
        <v>3.9866143106457241</v>
      </c>
      <c r="L357" s="9">
        <f t="shared" si="48"/>
        <v>0.34967701289583564</v>
      </c>
      <c r="S357" s="12">
        <f t="shared" si="43"/>
        <v>7192649539267.0156</v>
      </c>
      <c r="T357" s="12">
        <f t="shared" si="44"/>
        <v>0</v>
      </c>
      <c r="U357" s="12">
        <f t="shared" si="45"/>
        <v>0</v>
      </c>
      <c r="V357" s="12">
        <f t="shared" si="46"/>
        <v>0</v>
      </c>
      <c r="W357" s="12">
        <f t="shared" si="47"/>
        <v>2515104205697.4985</v>
      </c>
    </row>
    <row r="358" spans="1:23" x14ac:dyDescent="0.3">
      <c r="A358" s="2">
        <v>28004</v>
      </c>
      <c r="B358" s="4">
        <v>1837.7</v>
      </c>
      <c r="C358" s="4">
        <f t="shared" si="42"/>
        <v>1837700</v>
      </c>
      <c r="D358" s="4"/>
      <c r="E358" s="4"/>
      <c r="F358" s="4"/>
      <c r="G358" s="4"/>
      <c r="H358" s="4"/>
      <c r="I358" s="4">
        <f>I355+((3/15)*(I370-I355))</f>
        <v>636114400000</v>
      </c>
      <c r="J358" s="3">
        <v>57.6</v>
      </c>
      <c r="K358" s="8">
        <f t="shared" si="41"/>
        <v>3.9658506944444443</v>
      </c>
      <c r="L358" s="9">
        <f t="shared" si="48"/>
        <v>0.34614703161560645</v>
      </c>
      <c r="S358" s="12">
        <f t="shared" si="43"/>
        <v>7288043821180.5547</v>
      </c>
      <c r="T358" s="12">
        <f t="shared" si="44"/>
        <v>0</v>
      </c>
      <c r="U358" s="12">
        <f t="shared" si="45"/>
        <v>0</v>
      </c>
      <c r="V358" s="12">
        <f t="shared" si="46"/>
        <v>0</v>
      </c>
      <c r="W358" s="12">
        <f t="shared" si="47"/>
        <v>2522734734986.1108</v>
      </c>
    </row>
    <row r="359" spans="1:23" x14ac:dyDescent="0.3">
      <c r="A359" s="2">
        <v>28034</v>
      </c>
      <c r="B359" s="4">
        <v>1837.7</v>
      </c>
      <c r="C359" s="4">
        <f t="shared" si="42"/>
        <v>1837700</v>
      </c>
      <c r="D359" s="4"/>
      <c r="E359" s="4"/>
      <c r="F359" s="4"/>
      <c r="G359" s="4"/>
      <c r="H359" s="4"/>
      <c r="I359" s="7">
        <f>I355+((4/15)*(I370-I355))</f>
        <v>641341533333.33337</v>
      </c>
      <c r="J359" s="3">
        <v>57.9</v>
      </c>
      <c r="K359" s="8">
        <f t="shared" si="41"/>
        <v>3.9453022452504318</v>
      </c>
      <c r="L359" s="9">
        <f t="shared" si="48"/>
        <v>0.34899142043496401</v>
      </c>
      <c r="S359" s="12">
        <f t="shared" si="43"/>
        <v>7250281936096.7187</v>
      </c>
      <c r="T359" s="12">
        <f t="shared" si="44"/>
        <v>0</v>
      </c>
      <c r="U359" s="12">
        <f t="shared" si="45"/>
        <v>0</v>
      </c>
      <c r="V359" s="12">
        <f t="shared" si="46"/>
        <v>0</v>
      </c>
      <c r="W359" s="12">
        <f t="shared" si="47"/>
        <v>2530286191432.355</v>
      </c>
    </row>
    <row r="360" spans="1:23" x14ac:dyDescent="0.3">
      <c r="A360" s="2">
        <v>28065</v>
      </c>
      <c r="B360" s="4">
        <v>1837.7</v>
      </c>
      <c r="C360" s="4">
        <f t="shared" si="42"/>
        <v>1837700</v>
      </c>
      <c r="D360" s="4"/>
      <c r="E360" s="4"/>
      <c r="F360" s="4"/>
      <c r="G360" s="4"/>
      <c r="H360" s="4"/>
      <c r="I360" s="7">
        <f>I355+((5/15)*(I370-I355))</f>
        <v>646568666666.66663</v>
      </c>
      <c r="J360" s="3">
        <v>58.1</v>
      </c>
      <c r="K360" s="8">
        <f t="shared" si="41"/>
        <v>3.931721170395869</v>
      </c>
      <c r="L360" s="9">
        <f t="shared" si="48"/>
        <v>0.35183580925432151</v>
      </c>
      <c r="S360" s="12">
        <f t="shared" si="43"/>
        <v>7225323994836.4883</v>
      </c>
      <c r="T360" s="12">
        <f t="shared" si="44"/>
        <v>0</v>
      </c>
      <c r="U360" s="12">
        <f t="shared" si="45"/>
        <v>0</v>
      </c>
      <c r="V360" s="12">
        <f t="shared" si="46"/>
        <v>0</v>
      </c>
      <c r="W360" s="12">
        <f t="shared" si="47"/>
        <v>2542127714847.9629</v>
      </c>
    </row>
    <row r="361" spans="1:23" x14ac:dyDescent="0.3">
      <c r="A361" s="2">
        <v>28095</v>
      </c>
      <c r="B361" s="4">
        <v>1884.5</v>
      </c>
      <c r="C361" s="4">
        <f t="shared" si="42"/>
        <v>1884500</v>
      </c>
      <c r="D361" s="4"/>
      <c r="E361" s="4"/>
      <c r="F361" s="4"/>
      <c r="G361" s="4"/>
      <c r="H361" s="4"/>
      <c r="I361" s="4">
        <f>I355+((6/15)*(I370-I355))</f>
        <v>651795800000</v>
      </c>
      <c r="J361" s="3">
        <v>58.4</v>
      </c>
      <c r="K361" s="8">
        <f t="shared" si="41"/>
        <v>3.9115239726027395</v>
      </c>
      <c r="L361" s="9">
        <f t="shared" si="48"/>
        <v>0.34587200849031574</v>
      </c>
      <c r="S361" s="12">
        <f t="shared" si="43"/>
        <v>7371266926369.8623</v>
      </c>
      <c r="T361" s="12">
        <f t="shared" si="44"/>
        <v>0</v>
      </c>
      <c r="U361" s="12">
        <f t="shared" si="45"/>
        <v>0</v>
      </c>
      <c r="V361" s="12">
        <f t="shared" si="46"/>
        <v>0</v>
      </c>
      <c r="W361" s="12">
        <f t="shared" si="47"/>
        <v>2549514896941.7808</v>
      </c>
    </row>
    <row r="362" spans="1:23" x14ac:dyDescent="0.3">
      <c r="A362" s="2">
        <v>28126</v>
      </c>
      <c r="B362" s="4">
        <v>1884.5</v>
      </c>
      <c r="C362" s="4">
        <f t="shared" si="42"/>
        <v>1884500</v>
      </c>
      <c r="D362" s="4"/>
      <c r="E362" s="4"/>
      <c r="F362" s="4"/>
      <c r="G362" s="4"/>
      <c r="H362" s="4"/>
      <c r="I362" s="7">
        <f>I355+((7/15)*(I370-I355))</f>
        <v>657022933333.33337</v>
      </c>
      <c r="J362" s="3">
        <v>58.7</v>
      </c>
      <c r="K362" s="8">
        <f t="shared" si="41"/>
        <v>3.8915332197614987</v>
      </c>
      <c r="L362" s="9">
        <f t="shared" si="48"/>
        <v>0.34864575926417268</v>
      </c>
      <c r="S362" s="12">
        <f t="shared" si="43"/>
        <v>7333594352640.5439</v>
      </c>
      <c r="T362" s="12">
        <f t="shared" si="44"/>
        <v>0</v>
      </c>
      <c r="U362" s="12">
        <f t="shared" si="45"/>
        <v>0</v>
      </c>
      <c r="V362" s="12">
        <f t="shared" si="46"/>
        <v>0</v>
      </c>
      <c r="W362" s="12">
        <f t="shared" si="47"/>
        <v>2556826571211.8115</v>
      </c>
    </row>
    <row r="363" spans="1:23" x14ac:dyDescent="0.3">
      <c r="A363" s="2">
        <v>28157</v>
      </c>
      <c r="B363" s="4">
        <v>1884.5</v>
      </c>
      <c r="C363" s="4">
        <f t="shared" si="42"/>
        <v>1884500</v>
      </c>
      <c r="D363" s="4"/>
      <c r="E363" s="4"/>
      <c r="F363" s="4"/>
      <c r="G363" s="4"/>
      <c r="H363" s="4"/>
      <c r="I363" s="7">
        <f>I355+((8/15)*(I370-I355))</f>
        <v>662250066666.66663</v>
      </c>
      <c r="J363" s="3">
        <v>59.3</v>
      </c>
      <c r="K363" s="8">
        <f t="shared" si="41"/>
        <v>3.8521585160202361</v>
      </c>
      <c r="L363" s="9">
        <f t="shared" si="48"/>
        <v>0.35141951003802951</v>
      </c>
      <c r="S363" s="12">
        <f t="shared" si="43"/>
        <v>7259392723440.1348</v>
      </c>
      <c r="T363" s="12">
        <f t="shared" si="44"/>
        <v>0</v>
      </c>
      <c r="U363" s="12">
        <f t="shared" si="45"/>
        <v>0</v>
      </c>
      <c r="V363" s="12">
        <f t="shared" si="46"/>
        <v>0</v>
      </c>
      <c r="W363" s="12">
        <f t="shared" si="47"/>
        <v>2551092234044.9687</v>
      </c>
    </row>
    <row r="364" spans="1:23" x14ac:dyDescent="0.3">
      <c r="A364" s="2">
        <v>28185</v>
      </c>
      <c r="B364" s="4">
        <v>1938.5</v>
      </c>
      <c r="C364" s="4">
        <f t="shared" si="42"/>
        <v>1938500</v>
      </c>
      <c r="D364" s="4"/>
      <c r="E364" s="4"/>
      <c r="F364" s="4"/>
      <c r="G364" s="4"/>
      <c r="H364" s="4"/>
      <c r="I364" s="4">
        <f>I355+((9/15)*(I370-I355))</f>
        <v>667477200000</v>
      </c>
      <c r="J364" s="3">
        <v>59.6</v>
      </c>
      <c r="K364" s="8">
        <f t="shared" si="41"/>
        <v>3.8327684563758386</v>
      </c>
      <c r="L364" s="9">
        <f t="shared" si="48"/>
        <v>0.34432664431261284</v>
      </c>
      <c r="S364" s="12">
        <f t="shared" si="43"/>
        <v>7429821652684.5625</v>
      </c>
      <c r="T364" s="12">
        <f t="shared" si="44"/>
        <v>0</v>
      </c>
      <c r="U364" s="12">
        <f t="shared" si="45"/>
        <v>0</v>
      </c>
      <c r="V364" s="12">
        <f t="shared" si="46"/>
        <v>0</v>
      </c>
      <c r="W364" s="12">
        <f t="shared" si="47"/>
        <v>2558285557510.0669</v>
      </c>
    </row>
    <row r="365" spans="1:23" x14ac:dyDescent="0.3">
      <c r="A365" s="2">
        <v>28216</v>
      </c>
      <c r="B365" s="4">
        <v>1938.5</v>
      </c>
      <c r="C365" s="4">
        <f t="shared" si="42"/>
        <v>1938500</v>
      </c>
      <c r="D365" s="4"/>
      <c r="E365" s="4"/>
      <c r="F365" s="4"/>
      <c r="G365" s="4"/>
      <c r="H365" s="4"/>
      <c r="I365" s="7">
        <f>I355+((10/15)*(I370-I355))</f>
        <v>672704333333.33337</v>
      </c>
      <c r="J365" s="3">
        <v>60</v>
      </c>
      <c r="K365" s="8">
        <f t="shared" si="41"/>
        <v>3.8072166666666667</v>
      </c>
      <c r="L365" s="9">
        <f t="shared" si="48"/>
        <v>0.34702312784799244</v>
      </c>
      <c r="S365" s="12">
        <f t="shared" si="43"/>
        <v>7380289508333.334</v>
      </c>
      <c r="T365" s="12">
        <f t="shared" si="44"/>
        <v>0</v>
      </c>
      <c r="U365" s="12">
        <f t="shared" si="45"/>
        <v>0</v>
      </c>
      <c r="V365" s="12">
        <f t="shared" si="46"/>
        <v>0</v>
      </c>
      <c r="W365" s="12">
        <f t="shared" si="47"/>
        <v>2561131149605.5557</v>
      </c>
    </row>
    <row r="366" spans="1:23" x14ac:dyDescent="0.3">
      <c r="A366" s="2">
        <v>28246</v>
      </c>
      <c r="B366" s="4">
        <v>1938.5</v>
      </c>
      <c r="C366" s="4">
        <f t="shared" si="42"/>
        <v>1938500</v>
      </c>
      <c r="D366" s="4"/>
      <c r="E366" s="4"/>
      <c r="F366" s="4"/>
      <c r="G366" s="4"/>
      <c r="H366" s="4"/>
      <c r="I366" s="7">
        <f>I355+((11/15)*(I370-I355))</f>
        <v>677931466666.66663</v>
      </c>
      <c r="J366" s="3">
        <v>60.2</v>
      </c>
      <c r="K366" s="8">
        <f t="shared" si="41"/>
        <v>3.7945681063122922</v>
      </c>
      <c r="L366" s="9">
        <f t="shared" si="48"/>
        <v>0.34971961138337199</v>
      </c>
      <c r="S366" s="12">
        <f t="shared" si="43"/>
        <v>7355770274086.3789</v>
      </c>
      <c r="T366" s="12">
        <f t="shared" si="44"/>
        <v>0</v>
      </c>
      <c r="U366" s="12">
        <f t="shared" si="45"/>
        <v>0</v>
      </c>
      <c r="V366" s="12">
        <f t="shared" si="46"/>
        <v>0</v>
      </c>
      <c r="W366" s="12">
        <f t="shared" si="47"/>
        <v>2572457121678.8481</v>
      </c>
    </row>
    <row r="367" spans="1:23" x14ac:dyDescent="0.3">
      <c r="A367" s="2">
        <v>28277</v>
      </c>
      <c r="B367" s="4">
        <v>2005.2</v>
      </c>
      <c r="C367" s="4">
        <f t="shared" si="42"/>
        <v>2005200</v>
      </c>
      <c r="D367" s="4"/>
      <c r="E367" s="4"/>
      <c r="F367" s="4"/>
      <c r="G367" s="4"/>
      <c r="H367" s="4"/>
      <c r="I367" s="7">
        <f>I355+((12/15)*(I370-I355))</f>
        <v>683158600000</v>
      </c>
      <c r="J367" s="3">
        <v>60.5</v>
      </c>
      <c r="K367" s="8">
        <f t="shared" si="41"/>
        <v>3.7757520661157025</v>
      </c>
      <c r="L367" s="9">
        <f t="shared" si="48"/>
        <v>0.34069349690803907</v>
      </c>
      <c r="S367" s="12">
        <f t="shared" si="43"/>
        <v>7571138042975.207</v>
      </c>
      <c r="T367" s="12">
        <f t="shared" si="44"/>
        <v>0</v>
      </c>
      <c r="U367" s="12">
        <f t="shared" si="45"/>
        <v>0</v>
      </c>
      <c r="V367" s="12">
        <f t="shared" si="46"/>
        <v>0</v>
      </c>
      <c r="W367" s="12">
        <f t="shared" si="47"/>
        <v>2579437495434.7109</v>
      </c>
    </row>
    <row r="368" spans="1:23" x14ac:dyDescent="0.3">
      <c r="A368" s="2">
        <v>28307</v>
      </c>
      <c r="B368" s="4">
        <v>2005.2</v>
      </c>
      <c r="C368" s="4">
        <f t="shared" si="42"/>
        <v>2005200</v>
      </c>
      <c r="D368" s="4"/>
      <c r="E368" s="4"/>
      <c r="F368" s="4"/>
      <c r="G368" s="4"/>
      <c r="H368" s="4"/>
      <c r="I368" s="7">
        <f>I355+((13/15)*(I370-I355))</f>
        <v>688385733333.33337</v>
      </c>
      <c r="J368" s="3">
        <v>60.8</v>
      </c>
      <c r="K368" s="8">
        <f t="shared" si="41"/>
        <v>3.7571217105263157</v>
      </c>
      <c r="L368" s="9">
        <f t="shared" si="48"/>
        <v>0.34330028592326617</v>
      </c>
      <c r="S368" s="12">
        <f t="shared" si="43"/>
        <v>7533780453947.3682</v>
      </c>
      <c r="T368" s="12">
        <f t="shared" si="44"/>
        <v>0</v>
      </c>
      <c r="U368" s="12">
        <f t="shared" si="45"/>
        <v>0</v>
      </c>
      <c r="V368" s="12">
        <f t="shared" si="46"/>
        <v>0</v>
      </c>
      <c r="W368" s="12">
        <f t="shared" si="47"/>
        <v>2586348983923.2456</v>
      </c>
    </row>
    <row r="369" spans="1:23" x14ac:dyDescent="0.3">
      <c r="A369" s="2">
        <v>28338</v>
      </c>
      <c r="B369" s="4">
        <v>2005.2</v>
      </c>
      <c r="C369" s="4">
        <f t="shared" si="42"/>
        <v>2005200</v>
      </c>
      <c r="D369" s="4"/>
      <c r="E369" s="4"/>
      <c r="F369" s="4"/>
      <c r="G369" s="4"/>
      <c r="H369" s="4"/>
      <c r="I369" s="7">
        <f>I355+((14/15)*(I370-I355))</f>
        <v>693612866666.66663</v>
      </c>
      <c r="J369" s="3">
        <v>61.1</v>
      </c>
      <c r="K369" s="8">
        <f t="shared" si="41"/>
        <v>3.7386743044189852</v>
      </c>
      <c r="L369" s="9">
        <f t="shared" si="48"/>
        <v>0.34590707493849321</v>
      </c>
      <c r="S369" s="12">
        <f t="shared" si="43"/>
        <v>7496789715220.9482</v>
      </c>
      <c r="T369" s="12">
        <f t="shared" si="44"/>
        <v>0</v>
      </c>
      <c r="U369" s="12">
        <f t="shared" si="45"/>
        <v>0</v>
      </c>
      <c r="V369" s="12">
        <f t="shared" si="46"/>
        <v>0</v>
      </c>
      <c r="W369" s="12">
        <f t="shared" si="47"/>
        <v>2593192601821.0581</v>
      </c>
    </row>
    <row r="370" spans="1:23" x14ac:dyDescent="0.3">
      <c r="A370" s="2">
        <v>28369</v>
      </c>
      <c r="B370" s="4">
        <v>2066</v>
      </c>
      <c r="C370" s="4">
        <f t="shared" si="42"/>
        <v>2066000</v>
      </c>
      <c r="D370" s="4"/>
      <c r="E370" s="4"/>
      <c r="F370" s="4"/>
      <c r="G370" s="4"/>
      <c r="H370" s="4"/>
      <c r="I370" s="4">
        <v>698840000000</v>
      </c>
      <c r="J370" s="3">
        <v>61.3</v>
      </c>
      <c r="K370" s="8">
        <f t="shared" si="41"/>
        <v>3.7264763458401307</v>
      </c>
      <c r="L370" s="9">
        <f t="shared" si="48"/>
        <v>0.33825750242013553</v>
      </c>
      <c r="S370" s="12">
        <f t="shared" si="43"/>
        <v>7698900130505.71</v>
      </c>
      <c r="T370" s="12">
        <f t="shared" si="44"/>
        <v>0</v>
      </c>
      <c r="U370" s="12">
        <f t="shared" si="45"/>
        <v>0</v>
      </c>
      <c r="V370" s="12">
        <f t="shared" si="46"/>
        <v>0</v>
      </c>
      <c r="W370" s="12">
        <f t="shared" si="47"/>
        <v>2604210729526.917</v>
      </c>
    </row>
    <row r="371" spans="1:23" x14ac:dyDescent="0.3">
      <c r="A371" s="2">
        <v>28399</v>
      </c>
      <c r="B371" s="4">
        <v>2066</v>
      </c>
      <c r="C371" s="4">
        <f t="shared" si="42"/>
        <v>2066000</v>
      </c>
      <c r="D371" s="4"/>
      <c r="E371" s="4"/>
      <c r="F371" s="4"/>
      <c r="G371" s="4"/>
      <c r="H371" s="4"/>
      <c r="I371" s="4">
        <f>I370+((1/12)*(I382-I370))</f>
        <v>704898666666.66663</v>
      </c>
      <c r="J371" s="3">
        <v>61.6</v>
      </c>
      <c r="K371" s="8">
        <f t="shared" si="41"/>
        <v>3.7083279220779217</v>
      </c>
      <c r="L371" s="9">
        <f t="shared" si="48"/>
        <v>0.34119006131009999</v>
      </c>
      <c r="S371" s="12">
        <f t="shared" si="43"/>
        <v>7661405487012.9863</v>
      </c>
      <c r="T371" s="12">
        <f t="shared" si="44"/>
        <v>0</v>
      </c>
      <c r="U371" s="12">
        <f t="shared" si="45"/>
        <v>0</v>
      </c>
      <c r="V371" s="12">
        <f t="shared" si="46"/>
        <v>0</v>
      </c>
      <c r="W371" s="12">
        <f t="shared" si="47"/>
        <v>2613995407835.4976</v>
      </c>
    </row>
    <row r="372" spans="1:23" x14ac:dyDescent="0.3">
      <c r="A372" s="2">
        <v>28430</v>
      </c>
      <c r="B372" s="4">
        <v>2066</v>
      </c>
      <c r="C372" s="4">
        <f t="shared" si="42"/>
        <v>2066000</v>
      </c>
      <c r="D372" s="4"/>
      <c r="E372" s="4"/>
      <c r="F372" s="4"/>
      <c r="G372" s="4"/>
      <c r="H372" s="4"/>
      <c r="I372" s="4">
        <f>I370+((2/12)*(I382-I370))</f>
        <v>710957333333.33337</v>
      </c>
      <c r="J372" s="3">
        <v>62</v>
      </c>
      <c r="K372" s="8">
        <f t="shared" si="41"/>
        <v>3.6844032258064514</v>
      </c>
      <c r="L372" s="9">
        <f t="shared" si="48"/>
        <v>0.34412262020006457</v>
      </c>
      <c r="S372" s="12">
        <f t="shared" si="43"/>
        <v>7611977064516.1289</v>
      </c>
      <c r="T372" s="12">
        <f t="shared" si="44"/>
        <v>0</v>
      </c>
      <c r="U372" s="12">
        <f t="shared" si="45"/>
        <v>0</v>
      </c>
      <c r="V372" s="12">
        <f t="shared" si="46"/>
        <v>0</v>
      </c>
      <c r="W372" s="12">
        <f t="shared" si="47"/>
        <v>2619453492344.0859</v>
      </c>
    </row>
    <row r="373" spans="1:23" x14ac:dyDescent="0.3">
      <c r="A373" s="2">
        <v>28460</v>
      </c>
      <c r="B373" s="4">
        <v>2110.8000000000002</v>
      </c>
      <c r="C373" s="4">
        <f t="shared" si="42"/>
        <v>2110800</v>
      </c>
      <c r="D373" s="4"/>
      <c r="E373" s="4"/>
      <c r="F373" s="4"/>
      <c r="G373" s="4"/>
      <c r="H373" s="4"/>
      <c r="I373" s="4">
        <f>I370+((3/12)*(I382-I370))</f>
        <v>717016000000</v>
      </c>
      <c r="J373" s="3">
        <v>62.3</v>
      </c>
      <c r="K373" s="8">
        <f t="shared" si="41"/>
        <v>3.666661316211878</v>
      </c>
      <c r="L373" s="9">
        <f t="shared" si="48"/>
        <v>0.33968921735834756</v>
      </c>
      <c r="S373" s="12">
        <f t="shared" si="43"/>
        <v>7739588706260.0322</v>
      </c>
      <c r="T373" s="12">
        <f t="shared" si="44"/>
        <v>0</v>
      </c>
      <c r="U373" s="12">
        <f t="shared" si="45"/>
        <v>0</v>
      </c>
      <c r="V373" s="12">
        <f t="shared" si="46"/>
        <v>0</v>
      </c>
      <c r="W373" s="12">
        <f t="shared" si="47"/>
        <v>2629054830304.9761</v>
      </c>
    </row>
    <row r="374" spans="1:23" x14ac:dyDescent="0.3">
      <c r="A374" s="2">
        <v>28491</v>
      </c>
      <c r="B374" s="4">
        <v>2110.8000000000002</v>
      </c>
      <c r="C374" s="4">
        <f t="shared" si="42"/>
        <v>2110800</v>
      </c>
      <c r="D374" s="4"/>
      <c r="E374" s="4"/>
      <c r="F374" s="4"/>
      <c r="G374" s="4"/>
      <c r="H374" s="4"/>
      <c r="I374" s="4">
        <f>I370+((4/12)*(I382-I370))</f>
        <v>723074666666.66663</v>
      </c>
      <c r="J374" s="3">
        <v>62.7</v>
      </c>
      <c r="K374" s="8">
        <f t="shared" si="41"/>
        <v>3.6432695374800637</v>
      </c>
      <c r="L374" s="9">
        <f t="shared" si="48"/>
        <v>0.34255953508938158</v>
      </c>
      <c r="S374" s="12">
        <f t="shared" si="43"/>
        <v>7690213339712.9189</v>
      </c>
      <c r="T374" s="12">
        <f t="shared" si="44"/>
        <v>0</v>
      </c>
      <c r="U374" s="12">
        <f t="shared" si="45"/>
        <v>0</v>
      </c>
      <c r="V374" s="12">
        <f t="shared" si="46"/>
        <v>0</v>
      </c>
      <c r="W374" s="12">
        <f t="shared" si="47"/>
        <v>2634355906390.2178</v>
      </c>
    </row>
    <row r="375" spans="1:23" x14ac:dyDescent="0.3">
      <c r="A375" s="2">
        <v>28522</v>
      </c>
      <c r="B375" s="4">
        <v>2110.8000000000002</v>
      </c>
      <c r="C375" s="4">
        <f t="shared" si="42"/>
        <v>2110800</v>
      </c>
      <c r="D375" s="4"/>
      <c r="E375" s="4"/>
      <c r="F375" s="4"/>
      <c r="G375" s="4"/>
      <c r="H375" s="4"/>
      <c r="I375" s="4">
        <f>I370+((5/12)*(I382-I370))</f>
        <v>729133333333.33337</v>
      </c>
      <c r="J375" s="3">
        <v>63</v>
      </c>
      <c r="K375" s="8">
        <f t="shared" si="41"/>
        <v>3.625920634920635</v>
      </c>
      <c r="L375" s="9">
        <f t="shared" si="48"/>
        <v>0.34542985282041566</v>
      </c>
      <c r="S375" s="12">
        <f t="shared" si="43"/>
        <v>7653593276190.4766</v>
      </c>
      <c r="T375" s="12">
        <f t="shared" si="44"/>
        <v>0</v>
      </c>
      <c r="U375" s="12">
        <f t="shared" si="45"/>
        <v>0</v>
      </c>
      <c r="V375" s="12">
        <f t="shared" si="46"/>
        <v>0</v>
      </c>
      <c r="W375" s="12">
        <f t="shared" si="47"/>
        <v>2643779598941.7993</v>
      </c>
    </row>
    <row r="376" spans="1:23" x14ac:dyDescent="0.3">
      <c r="A376" s="2">
        <v>28550</v>
      </c>
      <c r="B376" s="4">
        <v>2149.1</v>
      </c>
      <c r="C376" s="4">
        <f t="shared" si="42"/>
        <v>2149100</v>
      </c>
      <c r="D376" s="4"/>
      <c r="E376" s="4"/>
      <c r="F376" s="4"/>
      <c r="G376" s="4"/>
      <c r="H376" s="4"/>
      <c r="I376" s="4">
        <f>I370+((6/12)*(I382-I370))</f>
        <v>735192000000</v>
      </c>
      <c r="J376" s="3">
        <v>63.4</v>
      </c>
      <c r="K376" s="8">
        <f t="shared" si="41"/>
        <v>3.603044164037855</v>
      </c>
      <c r="L376" s="9">
        <f t="shared" si="48"/>
        <v>0.34209296914987669</v>
      </c>
      <c r="S376" s="12">
        <f t="shared" si="43"/>
        <v>7743302212933.7549</v>
      </c>
      <c r="T376" s="12">
        <f t="shared" si="44"/>
        <v>0</v>
      </c>
      <c r="U376" s="12">
        <f t="shared" si="45"/>
        <v>0</v>
      </c>
      <c r="V376" s="12">
        <f t="shared" si="46"/>
        <v>0</v>
      </c>
      <c r="W376" s="12">
        <f t="shared" si="47"/>
        <v>2648929245047.3188</v>
      </c>
    </row>
    <row r="377" spans="1:23" x14ac:dyDescent="0.3">
      <c r="A377" s="2">
        <v>28581</v>
      </c>
      <c r="B377" s="4">
        <v>2149.1</v>
      </c>
      <c r="C377" s="4">
        <f t="shared" si="42"/>
        <v>2149100</v>
      </c>
      <c r="D377" s="4"/>
      <c r="E377" s="4"/>
      <c r="F377" s="4"/>
      <c r="G377" s="4"/>
      <c r="H377" s="4"/>
      <c r="I377" s="4">
        <f>I370+((7/12)*(I382-I370))</f>
        <v>741250666666.66663</v>
      </c>
      <c r="J377" s="3">
        <v>63.9</v>
      </c>
      <c r="K377" s="8">
        <f t="shared" si="41"/>
        <v>3.574851330203443</v>
      </c>
      <c r="L377" s="9">
        <f t="shared" si="48"/>
        <v>0.34491213376141949</v>
      </c>
      <c r="S377" s="12">
        <f t="shared" si="43"/>
        <v>7682712993740.2197</v>
      </c>
      <c r="T377" s="12">
        <f t="shared" si="44"/>
        <v>0</v>
      </c>
      <c r="U377" s="12">
        <f t="shared" si="45"/>
        <v>0</v>
      </c>
      <c r="V377" s="12">
        <f t="shared" si="46"/>
        <v>0</v>
      </c>
      <c r="W377" s="12">
        <f t="shared" si="47"/>
        <v>2649860931747.522</v>
      </c>
    </row>
    <row r="378" spans="1:23" x14ac:dyDescent="0.3">
      <c r="A378" s="2">
        <v>28611</v>
      </c>
      <c r="B378" s="4">
        <v>2149.1</v>
      </c>
      <c r="C378" s="4">
        <f t="shared" si="42"/>
        <v>2149100</v>
      </c>
      <c r="D378" s="4"/>
      <c r="E378" s="4"/>
      <c r="F378" s="4"/>
      <c r="G378" s="4"/>
      <c r="H378" s="4"/>
      <c r="I378" s="4">
        <f>I370+((8/12)*(I382-I370))</f>
        <v>747309333333.33337</v>
      </c>
      <c r="J378" s="3">
        <v>64.5</v>
      </c>
      <c r="K378" s="8">
        <f t="shared" si="41"/>
        <v>3.5415968992248059</v>
      </c>
      <c r="L378" s="9">
        <f t="shared" si="48"/>
        <v>0.34773129837296235</v>
      </c>
      <c r="S378" s="12">
        <f t="shared" si="43"/>
        <v>7611245896124.0303</v>
      </c>
      <c r="T378" s="12">
        <f t="shared" si="44"/>
        <v>0</v>
      </c>
      <c r="U378" s="12">
        <f t="shared" si="45"/>
        <v>0</v>
      </c>
      <c r="V378" s="12">
        <f t="shared" si="46"/>
        <v>0</v>
      </c>
      <c r="W378" s="12">
        <f t="shared" si="47"/>
        <v>2646668417695.0903</v>
      </c>
    </row>
    <row r="379" spans="1:23" x14ac:dyDescent="0.3">
      <c r="A379" s="2">
        <v>28642</v>
      </c>
      <c r="B379" s="4">
        <v>2274.6999999999998</v>
      </c>
      <c r="C379" s="4">
        <f t="shared" si="42"/>
        <v>2274700</v>
      </c>
      <c r="D379" s="4"/>
      <c r="E379" s="4"/>
      <c r="F379" s="4"/>
      <c r="G379" s="4"/>
      <c r="H379" s="4"/>
      <c r="I379" s="4">
        <f>I370+((9/12)*(I382-I370))</f>
        <v>753368000000</v>
      </c>
      <c r="J379" s="3">
        <v>65</v>
      </c>
      <c r="K379" s="8">
        <f t="shared" si="41"/>
        <v>3.5143538461538459</v>
      </c>
      <c r="L379" s="9">
        <f t="shared" si="48"/>
        <v>0.33119444322328218</v>
      </c>
      <c r="S379" s="12">
        <f t="shared" si="43"/>
        <v>7994100693846.1533</v>
      </c>
      <c r="T379" s="12">
        <f t="shared" si="44"/>
        <v>0</v>
      </c>
      <c r="U379" s="12">
        <f t="shared" si="45"/>
        <v>0</v>
      </c>
      <c r="V379" s="12">
        <f t="shared" si="46"/>
        <v>0</v>
      </c>
      <c r="W379" s="12">
        <f t="shared" si="47"/>
        <v>2647601728369.2305</v>
      </c>
    </row>
    <row r="380" spans="1:23" x14ac:dyDescent="0.3">
      <c r="A380" s="2">
        <v>28672</v>
      </c>
      <c r="B380" s="4">
        <v>2274.6999999999998</v>
      </c>
      <c r="C380" s="4">
        <f t="shared" si="42"/>
        <v>2274700</v>
      </c>
      <c r="D380" s="4"/>
      <c r="E380" s="4"/>
      <c r="F380" s="4"/>
      <c r="G380" s="4"/>
      <c r="H380" s="4"/>
      <c r="I380" s="4">
        <f>I370+((10/12)*(I382-I370))</f>
        <v>759426666666.66663</v>
      </c>
      <c r="J380" s="3">
        <v>65.5</v>
      </c>
      <c r="K380" s="8">
        <f t="shared" si="41"/>
        <v>3.4875267175572517</v>
      </c>
      <c r="L380" s="9">
        <f t="shared" si="48"/>
        <v>0.33385794463738805</v>
      </c>
      <c r="S380" s="12">
        <f t="shared" si="43"/>
        <v>7933077024427.4814</v>
      </c>
      <c r="T380" s="12">
        <f t="shared" si="44"/>
        <v>0</v>
      </c>
      <c r="U380" s="12">
        <f t="shared" si="45"/>
        <v>0</v>
      </c>
      <c r="V380" s="12">
        <f t="shared" si="46"/>
        <v>0</v>
      </c>
      <c r="W380" s="12">
        <f t="shared" si="47"/>
        <v>2648520790025.4448</v>
      </c>
    </row>
    <row r="381" spans="1:23" x14ac:dyDescent="0.3">
      <c r="A381" s="2">
        <v>28703</v>
      </c>
      <c r="B381" s="4">
        <v>2274.6999999999998</v>
      </c>
      <c r="C381" s="4">
        <f t="shared" si="42"/>
        <v>2274700</v>
      </c>
      <c r="D381" s="4"/>
      <c r="E381" s="4"/>
      <c r="F381" s="4"/>
      <c r="G381" s="4"/>
      <c r="H381" s="4"/>
      <c r="I381" s="4">
        <f>I370+((11/12)*(I382-I370))</f>
        <v>765485333333.33337</v>
      </c>
      <c r="J381" s="3">
        <v>65.900000000000006</v>
      </c>
      <c r="K381" s="8">
        <f t="shared" si="41"/>
        <v>3.4663581183611529</v>
      </c>
      <c r="L381" s="9">
        <f t="shared" si="48"/>
        <v>0.33652144605149398</v>
      </c>
      <c r="S381" s="12">
        <f t="shared" si="43"/>
        <v>7884924811836.1143</v>
      </c>
      <c r="T381" s="12">
        <f t="shared" si="44"/>
        <v>0</v>
      </c>
      <c r="U381" s="12">
        <f t="shared" si="45"/>
        <v>0</v>
      </c>
      <c r="V381" s="12">
        <f t="shared" si="46"/>
        <v>0</v>
      </c>
      <c r="W381" s="12">
        <f t="shared" si="47"/>
        <v>2653446299686.3936</v>
      </c>
    </row>
    <row r="382" spans="1:23" x14ac:dyDescent="0.3">
      <c r="A382" s="2">
        <v>28734</v>
      </c>
      <c r="B382" s="4">
        <v>2335.1999999999998</v>
      </c>
      <c r="C382" s="4">
        <f t="shared" si="42"/>
        <v>2335200</v>
      </c>
      <c r="D382" s="4"/>
      <c r="E382" s="4"/>
      <c r="F382" s="4"/>
      <c r="G382" s="4"/>
      <c r="H382" s="4"/>
      <c r="I382" s="4">
        <v>771544000000</v>
      </c>
      <c r="J382" s="3">
        <v>66.5</v>
      </c>
      <c r="K382" s="8">
        <f t="shared" si="41"/>
        <v>3.4350827067669174</v>
      </c>
      <c r="L382" s="9">
        <f t="shared" si="48"/>
        <v>0.33039739636861937</v>
      </c>
      <c r="S382" s="12">
        <f t="shared" si="43"/>
        <v>8021605136842.1055</v>
      </c>
      <c r="T382" s="12">
        <f t="shared" si="44"/>
        <v>0</v>
      </c>
      <c r="U382" s="12">
        <f t="shared" si="45"/>
        <v>0</v>
      </c>
      <c r="V382" s="12">
        <f t="shared" si="46"/>
        <v>0</v>
      </c>
      <c r="W382" s="12">
        <f t="shared" si="47"/>
        <v>2650317451909.7744</v>
      </c>
    </row>
    <row r="383" spans="1:23" x14ac:dyDescent="0.3">
      <c r="A383" s="2">
        <v>28764</v>
      </c>
      <c r="B383" s="4">
        <v>2335.1999999999998</v>
      </c>
      <c r="C383" s="4">
        <f t="shared" si="42"/>
        <v>2335200</v>
      </c>
      <c r="D383" s="4"/>
      <c r="E383" s="4"/>
      <c r="F383" s="4"/>
      <c r="G383" s="4"/>
      <c r="H383" s="4"/>
      <c r="I383" s="4">
        <f>I382+((1/12)*(I394-I382))</f>
        <v>776125250000</v>
      </c>
      <c r="J383" s="3">
        <v>67.099999999999994</v>
      </c>
      <c r="K383" s="8">
        <f t="shared" si="41"/>
        <v>3.4043666169895679</v>
      </c>
      <c r="L383" s="9">
        <f t="shared" si="48"/>
        <v>0.33235921976704352</v>
      </c>
      <c r="S383" s="12">
        <f t="shared" si="43"/>
        <v>7949876923994.0391</v>
      </c>
      <c r="T383" s="12">
        <f t="shared" si="44"/>
        <v>0</v>
      </c>
      <c r="U383" s="12">
        <f t="shared" si="45"/>
        <v>0</v>
      </c>
      <c r="V383" s="12">
        <f t="shared" si="46"/>
        <v>0</v>
      </c>
      <c r="W383" s="12">
        <f t="shared" si="47"/>
        <v>2642214891702.6826</v>
      </c>
    </row>
    <row r="384" spans="1:23" x14ac:dyDescent="0.3">
      <c r="A384" s="2">
        <v>28795</v>
      </c>
      <c r="B384" s="4">
        <v>2335.1999999999998</v>
      </c>
      <c r="C384" s="4">
        <f t="shared" si="42"/>
        <v>2335200</v>
      </c>
      <c r="D384" s="4"/>
      <c r="E384" s="4"/>
      <c r="F384" s="4"/>
      <c r="G384" s="4"/>
      <c r="H384" s="4"/>
      <c r="I384" s="4">
        <f>I382+((2/12)*(I394-I382))</f>
        <v>780706500000</v>
      </c>
      <c r="J384" s="3">
        <v>67.5</v>
      </c>
      <c r="K384" s="8">
        <f t="shared" si="41"/>
        <v>3.3841925925925924</v>
      </c>
      <c r="L384" s="9">
        <f t="shared" si="48"/>
        <v>0.33432104316546762</v>
      </c>
      <c r="S384" s="12">
        <f t="shared" si="43"/>
        <v>7902766542222.2217</v>
      </c>
      <c r="T384" s="12">
        <f t="shared" si="44"/>
        <v>0</v>
      </c>
      <c r="U384" s="12">
        <f t="shared" si="45"/>
        <v>0</v>
      </c>
      <c r="V384" s="12">
        <f t="shared" si="46"/>
        <v>0</v>
      </c>
      <c r="W384" s="12">
        <f t="shared" si="47"/>
        <v>2642061154288.8887</v>
      </c>
    </row>
    <row r="385" spans="1:23" x14ac:dyDescent="0.3">
      <c r="A385" s="2">
        <v>28825</v>
      </c>
      <c r="B385" s="4">
        <v>2416</v>
      </c>
      <c r="C385" s="4">
        <f t="shared" si="42"/>
        <v>2416000</v>
      </c>
      <c r="D385" s="4"/>
      <c r="E385" s="4"/>
      <c r="F385" s="4"/>
      <c r="G385" s="4"/>
      <c r="H385" s="4"/>
      <c r="I385" s="4">
        <f>I382+((3/12)*(I394-I382))</f>
        <v>785287750000</v>
      </c>
      <c r="J385" s="3">
        <v>67.900000000000006</v>
      </c>
      <c r="K385" s="8">
        <f t="shared" si="41"/>
        <v>3.3642562592047125</v>
      </c>
      <c r="L385" s="9">
        <f t="shared" si="48"/>
        <v>0.32503632036423841</v>
      </c>
      <c r="S385" s="12">
        <f t="shared" si="43"/>
        <v>8128043122238.5859</v>
      </c>
      <c r="T385" s="12">
        <f t="shared" si="44"/>
        <v>0</v>
      </c>
      <c r="U385" s="12">
        <f t="shared" si="45"/>
        <v>0</v>
      </c>
      <c r="V385" s="12">
        <f t="shared" si="46"/>
        <v>0</v>
      </c>
      <c r="W385" s="12">
        <f t="shared" si="47"/>
        <v>2641909228214.2856</v>
      </c>
    </row>
    <row r="386" spans="1:23" x14ac:dyDescent="0.3">
      <c r="A386" s="2">
        <v>28856</v>
      </c>
      <c r="B386" s="4">
        <v>2416</v>
      </c>
      <c r="C386" s="4">
        <f t="shared" si="42"/>
        <v>2416000</v>
      </c>
      <c r="D386" s="4"/>
      <c r="E386" s="4"/>
      <c r="F386" s="4"/>
      <c r="G386" s="4"/>
      <c r="H386" s="4"/>
      <c r="I386" s="4">
        <f>I382+((4/12)*(I394-I382))</f>
        <v>789869000000</v>
      </c>
      <c r="J386" s="3">
        <v>68.5</v>
      </c>
      <c r="K386" s="8">
        <f t="shared" ref="K386:K449" si="49">J$783/J386</f>
        <v>3.334788321167883</v>
      </c>
      <c r="L386" s="9">
        <f t="shared" si="48"/>
        <v>0.3269325331125828</v>
      </c>
      <c r="S386" s="12">
        <f t="shared" si="43"/>
        <v>8056848583941.6055</v>
      </c>
      <c r="T386" s="12">
        <f t="shared" si="44"/>
        <v>0</v>
      </c>
      <c r="U386" s="12">
        <f t="shared" si="45"/>
        <v>0</v>
      </c>
      <c r="V386" s="12">
        <f t="shared" si="46"/>
        <v>0</v>
      </c>
      <c r="W386" s="12">
        <f t="shared" si="47"/>
        <v>2634045916452.5547</v>
      </c>
    </row>
    <row r="387" spans="1:23" x14ac:dyDescent="0.3">
      <c r="A387" s="2">
        <v>28887</v>
      </c>
      <c r="B387" s="4">
        <v>2416</v>
      </c>
      <c r="C387" s="4">
        <f t="shared" si="42"/>
        <v>2416000</v>
      </c>
      <c r="D387" s="4"/>
      <c r="E387" s="4"/>
      <c r="F387" s="4"/>
      <c r="G387" s="4"/>
      <c r="H387" s="4"/>
      <c r="I387" s="4">
        <f>I382+((5/12)*(I394-I382))</f>
        <v>794450250000</v>
      </c>
      <c r="J387" s="3">
        <v>69.2</v>
      </c>
      <c r="K387" s="8">
        <f t="shared" si="49"/>
        <v>3.3010549132947973</v>
      </c>
      <c r="L387" s="9">
        <f t="shared" si="48"/>
        <v>0.32882874586092714</v>
      </c>
      <c r="S387" s="12">
        <f t="shared" si="43"/>
        <v>7975348670520.2305</v>
      </c>
      <c r="T387" s="12">
        <f t="shared" si="44"/>
        <v>0</v>
      </c>
      <c r="U387" s="12">
        <f t="shared" si="45"/>
        <v>0</v>
      </c>
      <c r="V387" s="12">
        <f t="shared" si="46"/>
        <v>0</v>
      </c>
      <c r="W387" s="12">
        <f t="shared" si="47"/>
        <v>2622523901130.7798</v>
      </c>
    </row>
    <row r="388" spans="1:23" x14ac:dyDescent="0.3">
      <c r="A388" s="2">
        <v>28915</v>
      </c>
      <c r="B388" s="4">
        <v>2463.3000000000002</v>
      </c>
      <c r="C388" s="4">
        <f t="shared" si="42"/>
        <v>2463300</v>
      </c>
      <c r="D388" s="4"/>
      <c r="E388" s="4"/>
      <c r="F388" s="4"/>
      <c r="G388" s="4"/>
      <c r="H388" s="4"/>
      <c r="I388" s="4">
        <f>I382+((6/12)*(I394-I382))</f>
        <v>799031500000</v>
      </c>
      <c r="J388" s="3">
        <v>69.900000000000006</v>
      </c>
      <c r="K388" s="8">
        <f t="shared" si="49"/>
        <v>3.2679971387696707</v>
      </c>
      <c r="L388" s="9">
        <f t="shared" si="48"/>
        <v>0.32437441643323994</v>
      </c>
      <c r="S388" s="12">
        <f t="shared" si="43"/>
        <v>8050057351931.3301</v>
      </c>
      <c r="T388" s="12">
        <f t="shared" si="44"/>
        <v>0</v>
      </c>
      <c r="U388" s="12">
        <f t="shared" si="45"/>
        <v>0</v>
      </c>
      <c r="V388" s="12">
        <f t="shared" si="46"/>
        <v>0</v>
      </c>
      <c r="W388" s="12">
        <f t="shared" si="47"/>
        <v>2611232655786.8379</v>
      </c>
    </row>
    <row r="389" spans="1:23" x14ac:dyDescent="0.3">
      <c r="A389" s="2">
        <v>28946</v>
      </c>
      <c r="B389" s="4">
        <v>2463.3000000000002</v>
      </c>
      <c r="C389" s="4">
        <f t="shared" ref="C389:C452" si="50">B389*1000</f>
        <v>2463300</v>
      </c>
      <c r="D389" s="4"/>
      <c r="E389" s="4"/>
      <c r="F389" s="4"/>
      <c r="G389" s="4"/>
      <c r="H389" s="4"/>
      <c r="I389" s="4">
        <f>I382+((7/12)*(I394-I382))</f>
        <v>803612750000</v>
      </c>
      <c r="J389" s="3">
        <v>70.599999999999994</v>
      </c>
      <c r="K389" s="8">
        <f t="shared" si="49"/>
        <v>3.2355949008498586</v>
      </c>
      <c r="L389" s="9">
        <f t="shared" si="48"/>
        <v>0.32623421832501115</v>
      </c>
      <c r="S389" s="12">
        <f t="shared" ref="S389:S452" si="51">C389*K389*1000000</f>
        <v>7970240919263.457</v>
      </c>
      <c r="T389" s="12">
        <f t="shared" ref="T389:T452" si="52">$K389*D389*1000000</f>
        <v>0</v>
      </c>
      <c r="U389" s="12">
        <f t="shared" ref="U389:U452" si="53">$K389*E389*1000000</f>
        <v>0</v>
      </c>
      <c r="V389" s="12">
        <f t="shared" ref="V389:V452" si="54">$K389*F389*1000000</f>
        <v>0</v>
      </c>
      <c r="W389" s="12">
        <f t="shared" ref="W389:W452" si="55">K389*I389</f>
        <v>2600165316157.9321</v>
      </c>
    </row>
    <row r="390" spans="1:23" x14ac:dyDescent="0.3">
      <c r="A390" s="2">
        <v>28976</v>
      </c>
      <c r="B390" s="4">
        <v>2463.3000000000002</v>
      </c>
      <c r="C390" s="4">
        <f t="shared" si="50"/>
        <v>2463300</v>
      </c>
      <c r="D390" s="4"/>
      <c r="E390" s="4"/>
      <c r="F390" s="4"/>
      <c r="G390" s="4"/>
      <c r="H390" s="4"/>
      <c r="I390" s="4">
        <f>I382+((8/12)*(I394-I382))</f>
        <v>808194000000</v>
      </c>
      <c r="J390" s="3">
        <v>71.400000000000006</v>
      </c>
      <c r="K390" s="8">
        <f t="shared" si="49"/>
        <v>3.1993417366946777</v>
      </c>
      <c r="L390" s="9">
        <f t="shared" si="48"/>
        <v>0.32809402021678236</v>
      </c>
      <c r="S390" s="12">
        <f t="shared" si="51"/>
        <v>7880938500000</v>
      </c>
      <c r="T390" s="12">
        <f t="shared" si="52"/>
        <v>0</v>
      </c>
      <c r="U390" s="12">
        <f t="shared" si="53"/>
        <v>0</v>
      </c>
      <c r="V390" s="12">
        <f t="shared" si="54"/>
        <v>0</v>
      </c>
      <c r="W390" s="12">
        <f t="shared" si="55"/>
        <v>2585688795546.2183</v>
      </c>
    </row>
    <row r="391" spans="1:23" x14ac:dyDescent="0.3">
      <c r="A391" s="2">
        <v>29007</v>
      </c>
      <c r="B391" s="4">
        <v>2526.4</v>
      </c>
      <c r="C391" s="4">
        <f t="shared" si="50"/>
        <v>2526400</v>
      </c>
      <c r="D391" s="4"/>
      <c r="E391" s="4"/>
      <c r="F391" s="4"/>
      <c r="G391" s="4"/>
      <c r="H391" s="4"/>
      <c r="I391" s="4">
        <f>I382+((9/12)*(I394-I382))</f>
        <v>812775250000</v>
      </c>
      <c r="J391" s="3">
        <v>72.2</v>
      </c>
      <c r="K391" s="8">
        <f t="shared" si="49"/>
        <v>3.1638919667590026</v>
      </c>
      <c r="L391" s="9">
        <f t="shared" si="48"/>
        <v>0.32171281269791008</v>
      </c>
      <c r="S391" s="12">
        <f t="shared" si="51"/>
        <v>7993256664819.9443</v>
      </c>
      <c r="T391" s="12">
        <f t="shared" si="52"/>
        <v>0</v>
      </c>
      <c r="U391" s="12">
        <f t="shared" si="53"/>
        <v>0</v>
      </c>
      <c r="V391" s="12">
        <f t="shared" si="54"/>
        <v>0</v>
      </c>
      <c r="W391" s="12">
        <f t="shared" si="55"/>
        <v>2571533084255.54</v>
      </c>
    </row>
    <row r="392" spans="1:23" x14ac:dyDescent="0.3">
      <c r="A392" s="2">
        <v>29037</v>
      </c>
      <c r="B392" s="4">
        <v>2526.4</v>
      </c>
      <c r="C392" s="4">
        <f t="shared" si="50"/>
        <v>2526400</v>
      </c>
      <c r="D392" s="4"/>
      <c r="E392" s="4"/>
      <c r="F392" s="4"/>
      <c r="G392" s="4"/>
      <c r="H392" s="4"/>
      <c r="I392" s="4">
        <f>I382+((10/12)*(I394-I382))</f>
        <v>817356500000</v>
      </c>
      <c r="J392" s="3">
        <v>73</v>
      </c>
      <c r="K392" s="8">
        <f t="shared" si="49"/>
        <v>3.1292191780821916</v>
      </c>
      <c r="L392" s="9">
        <f t="shared" ref="L392:L455" si="56">(I392/(C392*1000000))</f>
        <v>0.32352616371120962</v>
      </c>
      <c r="S392" s="12">
        <f t="shared" si="51"/>
        <v>7905659331506.8496</v>
      </c>
      <c r="T392" s="12">
        <f t="shared" si="52"/>
        <v>0</v>
      </c>
      <c r="U392" s="12">
        <f t="shared" si="53"/>
        <v>0</v>
      </c>
      <c r="V392" s="12">
        <f t="shared" si="54"/>
        <v>0</v>
      </c>
      <c r="W392" s="12">
        <f t="shared" si="55"/>
        <v>2557687635130.1367</v>
      </c>
    </row>
    <row r="393" spans="1:23" x14ac:dyDescent="0.3">
      <c r="A393" s="2">
        <v>29068</v>
      </c>
      <c r="B393" s="4">
        <v>2526.4</v>
      </c>
      <c r="C393" s="4">
        <f t="shared" si="50"/>
        <v>2526400</v>
      </c>
      <c r="D393" s="4"/>
      <c r="E393" s="4"/>
      <c r="F393" s="4"/>
      <c r="G393" s="4"/>
      <c r="H393" s="4"/>
      <c r="I393" s="4">
        <f>I382+((11/12)*(I394-I382))</f>
        <v>821937750000</v>
      </c>
      <c r="J393" s="3">
        <v>73.7</v>
      </c>
      <c r="K393" s="8">
        <f t="shared" si="49"/>
        <v>3.099497964721845</v>
      </c>
      <c r="L393" s="9">
        <f t="shared" si="56"/>
        <v>0.32533951472450917</v>
      </c>
      <c r="S393" s="12">
        <f t="shared" si="51"/>
        <v>7830571658073.2686</v>
      </c>
      <c r="T393" s="12">
        <f t="shared" si="52"/>
        <v>0</v>
      </c>
      <c r="U393" s="12">
        <f t="shared" si="53"/>
        <v>0</v>
      </c>
      <c r="V393" s="12">
        <f t="shared" si="54"/>
        <v>0</v>
      </c>
      <c r="W393" s="12">
        <f t="shared" si="55"/>
        <v>2547594383253.0527</v>
      </c>
    </row>
    <row r="394" spans="1:23" x14ac:dyDescent="0.3">
      <c r="A394" s="2">
        <v>29099</v>
      </c>
      <c r="B394" s="4">
        <v>2599.6999999999998</v>
      </c>
      <c r="C394" s="4">
        <f t="shared" si="50"/>
        <v>2599700</v>
      </c>
      <c r="D394" s="4"/>
      <c r="E394" s="4"/>
      <c r="F394" s="4"/>
      <c r="G394" s="4"/>
      <c r="H394" s="4"/>
      <c r="I394" s="4">
        <v>826519000000</v>
      </c>
      <c r="J394" s="3">
        <v>74.400000000000006</v>
      </c>
      <c r="K394" s="8">
        <f t="shared" si="49"/>
        <v>3.0703360215053759</v>
      </c>
      <c r="L394" s="9">
        <f t="shared" si="56"/>
        <v>0.31792860714697851</v>
      </c>
      <c r="S394" s="12">
        <f t="shared" si="51"/>
        <v>7981952555107.5254</v>
      </c>
      <c r="T394" s="12">
        <f t="shared" si="52"/>
        <v>0</v>
      </c>
      <c r="U394" s="12">
        <f t="shared" si="53"/>
        <v>0</v>
      </c>
      <c r="V394" s="12">
        <f t="shared" si="54"/>
        <v>0</v>
      </c>
      <c r="W394" s="12">
        <f t="shared" si="55"/>
        <v>2537691058158.6016</v>
      </c>
    </row>
    <row r="395" spans="1:23" x14ac:dyDescent="0.3">
      <c r="A395" s="2">
        <v>29129</v>
      </c>
      <c r="B395" s="4">
        <v>2599.6999999999998</v>
      </c>
      <c r="C395" s="4">
        <f t="shared" si="50"/>
        <v>2599700</v>
      </c>
      <c r="D395" s="4"/>
      <c r="E395" s="4"/>
      <c r="F395" s="4"/>
      <c r="G395" s="4"/>
      <c r="H395" s="4"/>
      <c r="I395" s="4">
        <f>I394+((1/12)*(I406-I394))</f>
        <v>833284166666.66663</v>
      </c>
      <c r="J395" s="3">
        <v>75.2</v>
      </c>
      <c r="K395" s="8">
        <f t="shared" si="49"/>
        <v>3.0376728723404254</v>
      </c>
      <c r="L395" s="9">
        <f t="shared" si="56"/>
        <v>0.32053089459040146</v>
      </c>
      <c r="S395" s="12">
        <f t="shared" si="51"/>
        <v>7897038166223.4043</v>
      </c>
      <c r="T395" s="12">
        <f t="shared" si="52"/>
        <v>0</v>
      </c>
      <c r="U395" s="12">
        <f t="shared" si="53"/>
        <v>0</v>
      </c>
      <c r="V395" s="12">
        <f t="shared" si="54"/>
        <v>0</v>
      </c>
      <c r="W395" s="12">
        <f t="shared" si="55"/>
        <v>2531244708034.1309</v>
      </c>
    </row>
    <row r="396" spans="1:23" x14ac:dyDescent="0.3">
      <c r="A396" s="2">
        <v>29160</v>
      </c>
      <c r="B396" s="4">
        <v>2599.6999999999998</v>
      </c>
      <c r="C396" s="4">
        <f t="shared" si="50"/>
        <v>2599700</v>
      </c>
      <c r="D396" s="4"/>
      <c r="E396" s="4"/>
      <c r="F396" s="4"/>
      <c r="G396" s="4"/>
      <c r="H396" s="4"/>
      <c r="I396" s="4">
        <f>I394+((2/12)*(I406-I394))</f>
        <v>840049333333.33337</v>
      </c>
      <c r="J396" s="3">
        <v>76</v>
      </c>
      <c r="K396" s="8">
        <f t="shared" si="49"/>
        <v>3.0056973684210524</v>
      </c>
      <c r="L396" s="9">
        <f t="shared" si="56"/>
        <v>0.32313318203382441</v>
      </c>
      <c r="S396" s="12">
        <f t="shared" si="51"/>
        <v>7813911448684.21</v>
      </c>
      <c r="T396" s="12">
        <f t="shared" si="52"/>
        <v>0</v>
      </c>
      <c r="U396" s="12">
        <f t="shared" si="53"/>
        <v>0</v>
      </c>
      <c r="V396" s="12">
        <f t="shared" si="54"/>
        <v>0</v>
      </c>
      <c r="W396" s="12">
        <f t="shared" si="55"/>
        <v>2524934070543.8594</v>
      </c>
    </row>
    <row r="397" spans="1:23" x14ac:dyDescent="0.3">
      <c r="A397" s="2">
        <v>29190</v>
      </c>
      <c r="B397" s="4">
        <v>2659.4</v>
      </c>
      <c r="C397" s="4">
        <f t="shared" si="50"/>
        <v>2659400</v>
      </c>
      <c r="D397" s="4"/>
      <c r="E397" s="4"/>
      <c r="F397" s="4"/>
      <c r="G397" s="4"/>
      <c r="H397" s="4"/>
      <c r="I397" s="4">
        <f>I394+((3/12)*(I406-I394))</f>
        <v>846814500000</v>
      </c>
      <c r="J397" s="3">
        <v>76.900000000000006</v>
      </c>
      <c r="K397" s="8">
        <f t="shared" si="49"/>
        <v>2.9705201560468137</v>
      </c>
      <c r="L397" s="9">
        <f t="shared" si="56"/>
        <v>0.31842314055802062</v>
      </c>
      <c r="S397" s="12">
        <f t="shared" si="51"/>
        <v>7899801302990.8965</v>
      </c>
      <c r="T397" s="12">
        <f t="shared" si="52"/>
        <v>0</v>
      </c>
      <c r="U397" s="12">
        <f t="shared" si="53"/>
        <v>0</v>
      </c>
      <c r="V397" s="12">
        <f t="shared" si="54"/>
        <v>0</v>
      </c>
      <c r="W397" s="12">
        <f t="shared" si="55"/>
        <v>2515479540682.7046</v>
      </c>
    </row>
    <row r="398" spans="1:23" x14ac:dyDescent="0.3">
      <c r="A398" s="2">
        <v>29221</v>
      </c>
      <c r="B398" s="4">
        <v>2659.4</v>
      </c>
      <c r="C398" s="4">
        <f t="shared" si="50"/>
        <v>2659400</v>
      </c>
      <c r="D398" s="4"/>
      <c r="E398" s="4"/>
      <c r="F398" s="4"/>
      <c r="G398" s="4"/>
      <c r="H398" s="4"/>
      <c r="I398" s="4">
        <f>I394+((4/12)*(I406-I394))</f>
        <v>853579666666.66663</v>
      </c>
      <c r="J398" s="3">
        <v>78</v>
      </c>
      <c r="K398" s="8">
        <f t="shared" si="49"/>
        <v>2.9286282051282049</v>
      </c>
      <c r="L398" s="9">
        <f t="shared" si="56"/>
        <v>0.32096701010252937</v>
      </c>
      <c r="S398" s="12">
        <f t="shared" si="51"/>
        <v>7788393848717.9482</v>
      </c>
      <c r="T398" s="12">
        <f t="shared" si="52"/>
        <v>0</v>
      </c>
      <c r="U398" s="12">
        <f t="shared" si="53"/>
        <v>0</v>
      </c>
      <c r="V398" s="12">
        <f t="shared" si="54"/>
        <v>0</v>
      </c>
      <c r="W398" s="12">
        <f t="shared" si="55"/>
        <v>2499817487123.9312</v>
      </c>
    </row>
    <row r="399" spans="1:23" x14ac:dyDescent="0.3">
      <c r="A399" s="2">
        <v>29252</v>
      </c>
      <c r="B399" s="4">
        <v>2659.4</v>
      </c>
      <c r="C399" s="4">
        <f t="shared" si="50"/>
        <v>2659400</v>
      </c>
      <c r="D399" s="4"/>
      <c r="E399" s="4"/>
      <c r="F399" s="4"/>
      <c r="G399" s="4"/>
      <c r="H399" s="4"/>
      <c r="I399" s="4">
        <f>I394+((5/12)*(I406-I394))</f>
        <v>860344833333.33337</v>
      </c>
      <c r="J399" s="3">
        <v>79</v>
      </c>
      <c r="K399" s="8">
        <f t="shared" si="49"/>
        <v>2.8915569620253163</v>
      </c>
      <c r="L399" s="9">
        <f t="shared" si="56"/>
        <v>0.32351087964703817</v>
      </c>
      <c r="S399" s="12">
        <f t="shared" si="51"/>
        <v>7689806584810.127</v>
      </c>
      <c r="T399" s="12">
        <f t="shared" si="52"/>
        <v>0</v>
      </c>
      <c r="U399" s="12">
        <f t="shared" si="53"/>
        <v>0</v>
      </c>
      <c r="V399" s="12">
        <f t="shared" si="54"/>
        <v>0</v>
      </c>
      <c r="W399" s="12">
        <f t="shared" si="55"/>
        <v>2487736092567.5107</v>
      </c>
    </row>
    <row r="400" spans="1:23" x14ac:dyDescent="0.3">
      <c r="A400" s="2">
        <v>29281</v>
      </c>
      <c r="B400" s="4">
        <v>2724.1</v>
      </c>
      <c r="C400" s="4">
        <f t="shared" si="50"/>
        <v>2724100</v>
      </c>
      <c r="D400" s="4"/>
      <c r="E400" s="4"/>
      <c r="F400" s="4"/>
      <c r="G400" s="4"/>
      <c r="H400" s="4"/>
      <c r="I400" s="4">
        <f>I394+((6/12)*(I406-I394))</f>
        <v>867110000000</v>
      </c>
      <c r="J400" s="3">
        <v>80.099999999999994</v>
      </c>
      <c r="K400" s="8">
        <f t="shared" si="49"/>
        <v>2.8518476903870162</v>
      </c>
      <c r="L400" s="9">
        <f t="shared" si="56"/>
        <v>0.31831063470504017</v>
      </c>
      <c r="S400" s="12">
        <f t="shared" si="51"/>
        <v>7768718293383.2705</v>
      </c>
      <c r="T400" s="12">
        <f t="shared" si="52"/>
        <v>0</v>
      </c>
      <c r="U400" s="12">
        <f t="shared" si="53"/>
        <v>0</v>
      </c>
      <c r="V400" s="12">
        <f t="shared" si="54"/>
        <v>0</v>
      </c>
      <c r="W400" s="12">
        <f t="shared" si="55"/>
        <v>2472865650811.4858</v>
      </c>
    </row>
    <row r="401" spans="1:23" x14ac:dyDescent="0.3">
      <c r="A401" s="2">
        <v>29312</v>
      </c>
      <c r="B401" s="4">
        <v>2724.1</v>
      </c>
      <c r="C401" s="4">
        <f t="shared" si="50"/>
        <v>2724100</v>
      </c>
      <c r="D401" s="4"/>
      <c r="E401" s="4"/>
      <c r="F401" s="4"/>
      <c r="G401" s="4"/>
      <c r="H401" s="4"/>
      <c r="I401" s="4">
        <f>I394+((7/12)*(I406-I394))</f>
        <v>873875166666.66663</v>
      </c>
      <c r="J401" s="3">
        <v>80.900000000000006</v>
      </c>
      <c r="K401" s="8">
        <f t="shared" si="49"/>
        <v>2.8236464771322618</v>
      </c>
      <c r="L401" s="9">
        <f t="shared" si="56"/>
        <v>0.32079408489654077</v>
      </c>
      <c r="S401" s="12">
        <f t="shared" si="51"/>
        <v>7691895368355.9941</v>
      </c>
      <c r="T401" s="12">
        <f t="shared" si="52"/>
        <v>0</v>
      </c>
      <c r="U401" s="12">
        <f t="shared" si="53"/>
        <v>0</v>
      </c>
      <c r="V401" s="12">
        <f t="shared" si="54"/>
        <v>0</v>
      </c>
      <c r="W401" s="12">
        <f t="shared" si="55"/>
        <v>2467514535811.7012</v>
      </c>
    </row>
    <row r="402" spans="1:23" x14ac:dyDescent="0.3">
      <c r="A402" s="2">
        <v>29342</v>
      </c>
      <c r="B402" s="4">
        <v>2724.1</v>
      </c>
      <c r="C402" s="4">
        <f t="shared" si="50"/>
        <v>2724100</v>
      </c>
      <c r="D402" s="4"/>
      <c r="E402" s="4"/>
      <c r="F402" s="4"/>
      <c r="G402" s="4"/>
      <c r="H402" s="4"/>
      <c r="I402" s="4">
        <f>I394+((8/12)*(I406-I394))</f>
        <v>880640333333.33337</v>
      </c>
      <c r="J402" s="3">
        <v>81.7</v>
      </c>
      <c r="K402" s="8">
        <f t="shared" si="49"/>
        <v>2.7959975520195837</v>
      </c>
      <c r="L402" s="9">
        <f t="shared" si="56"/>
        <v>0.3232775350880413</v>
      </c>
      <c r="S402" s="12">
        <f t="shared" si="51"/>
        <v>7616576931456.5479</v>
      </c>
      <c r="T402" s="12">
        <f t="shared" si="52"/>
        <v>0</v>
      </c>
      <c r="U402" s="12">
        <f t="shared" si="53"/>
        <v>0</v>
      </c>
      <c r="V402" s="12">
        <f t="shared" si="54"/>
        <v>0</v>
      </c>
      <c r="W402" s="12">
        <f t="shared" si="55"/>
        <v>2462268216209.7104</v>
      </c>
    </row>
    <row r="403" spans="1:23" x14ac:dyDescent="0.3">
      <c r="A403" s="2">
        <v>29373</v>
      </c>
      <c r="B403" s="4">
        <v>2728</v>
      </c>
      <c r="C403" s="4">
        <f t="shared" si="50"/>
        <v>2728000</v>
      </c>
      <c r="D403" s="4"/>
      <c r="E403" s="4"/>
      <c r="F403" s="4"/>
      <c r="G403" s="4"/>
      <c r="H403" s="4"/>
      <c r="I403" s="4">
        <f>I394+((9/12)*(I406-I394))</f>
        <v>887405500000</v>
      </c>
      <c r="J403" s="3">
        <v>82.5</v>
      </c>
      <c r="K403" s="8">
        <f t="shared" si="49"/>
        <v>2.7688848484848485</v>
      </c>
      <c r="L403" s="9">
        <f t="shared" si="56"/>
        <v>0.32529527126099705</v>
      </c>
      <c r="S403" s="12">
        <f t="shared" si="51"/>
        <v>7553517866666.667</v>
      </c>
      <c r="T403" s="12">
        <f t="shared" si="52"/>
        <v>0</v>
      </c>
      <c r="U403" s="12">
        <f t="shared" si="53"/>
        <v>0</v>
      </c>
      <c r="V403" s="12">
        <f t="shared" si="54"/>
        <v>0</v>
      </c>
      <c r="W403" s="12">
        <f t="shared" si="55"/>
        <v>2457123643412.1211</v>
      </c>
    </row>
    <row r="404" spans="1:23" x14ac:dyDescent="0.3">
      <c r="A404" s="2">
        <v>29403</v>
      </c>
      <c r="B404" s="4">
        <v>2728</v>
      </c>
      <c r="C404" s="4">
        <f t="shared" si="50"/>
        <v>2728000</v>
      </c>
      <c r="D404" s="4"/>
      <c r="E404" s="4"/>
      <c r="F404" s="4"/>
      <c r="G404" s="4"/>
      <c r="H404" s="4"/>
      <c r="I404" s="4">
        <f>I394+((10/12)*(I406-I394))</f>
        <v>894170666666.66663</v>
      </c>
      <c r="J404" s="3">
        <v>82.6</v>
      </c>
      <c r="K404" s="8">
        <f t="shared" si="49"/>
        <v>2.7655326876513318</v>
      </c>
      <c r="L404" s="9">
        <f t="shared" si="56"/>
        <v>0.32777517106549364</v>
      </c>
      <c r="S404" s="12">
        <f t="shared" si="51"/>
        <v>7544373171912.833</v>
      </c>
      <c r="T404" s="12">
        <f t="shared" si="52"/>
        <v>0</v>
      </c>
      <c r="U404" s="12">
        <f t="shared" si="53"/>
        <v>0</v>
      </c>
      <c r="V404" s="12">
        <f t="shared" si="54"/>
        <v>0</v>
      </c>
      <c r="W404" s="12">
        <f t="shared" si="55"/>
        <v>2472858207005.6494</v>
      </c>
    </row>
    <row r="405" spans="1:23" x14ac:dyDescent="0.3">
      <c r="A405" s="2">
        <v>29434</v>
      </c>
      <c r="B405" s="4">
        <v>2728</v>
      </c>
      <c r="C405" s="4">
        <f t="shared" si="50"/>
        <v>2728000</v>
      </c>
      <c r="D405" s="4"/>
      <c r="E405" s="4"/>
      <c r="F405" s="4"/>
      <c r="G405" s="4"/>
      <c r="H405" s="4"/>
      <c r="I405" s="4">
        <f>I394+((11/12)*(I406-I394))</f>
        <v>900935833333.33337</v>
      </c>
      <c r="J405" s="3">
        <v>83.2</v>
      </c>
      <c r="K405" s="8">
        <f t="shared" si="49"/>
        <v>2.745588942307692</v>
      </c>
      <c r="L405" s="9">
        <f t="shared" si="56"/>
        <v>0.33025507086999023</v>
      </c>
      <c r="S405" s="12">
        <f t="shared" si="51"/>
        <v>7489966634615.3838</v>
      </c>
      <c r="T405" s="12">
        <f t="shared" si="52"/>
        <v>0</v>
      </c>
      <c r="U405" s="12">
        <f t="shared" si="53"/>
        <v>0</v>
      </c>
      <c r="V405" s="12">
        <f t="shared" si="54"/>
        <v>0</v>
      </c>
      <c r="W405" s="12">
        <f t="shared" si="55"/>
        <v>2473599461728.7661</v>
      </c>
    </row>
    <row r="406" spans="1:23" x14ac:dyDescent="0.3">
      <c r="A406" s="2">
        <v>29465</v>
      </c>
      <c r="B406" s="4">
        <v>2785.2</v>
      </c>
      <c r="C406" s="4">
        <f t="shared" si="50"/>
        <v>2785200</v>
      </c>
      <c r="D406" s="4"/>
      <c r="E406" s="4"/>
      <c r="F406" s="4"/>
      <c r="G406" s="4"/>
      <c r="H406" s="4"/>
      <c r="I406" s="4">
        <v>907701000000</v>
      </c>
      <c r="J406" s="3">
        <v>83.9</v>
      </c>
      <c r="K406" s="8">
        <f t="shared" si="49"/>
        <v>2.7226817640047671</v>
      </c>
      <c r="L406" s="9">
        <f t="shared" si="56"/>
        <v>0.3259015510555795</v>
      </c>
      <c r="S406" s="12">
        <f t="shared" si="51"/>
        <v>7583213249106.0771</v>
      </c>
      <c r="T406" s="12">
        <f t="shared" si="52"/>
        <v>0</v>
      </c>
      <c r="U406" s="12">
        <f t="shared" si="53"/>
        <v>0</v>
      </c>
      <c r="V406" s="12">
        <f t="shared" si="54"/>
        <v>0</v>
      </c>
      <c r="W406" s="12">
        <f t="shared" si="55"/>
        <v>2471380959868.8911</v>
      </c>
    </row>
    <row r="407" spans="1:23" x14ac:dyDescent="0.3">
      <c r="A407" s="2">
        <v>29495</v>
      </c>
      <c r="B407" s="4">
        <v>2785.2</v>
      </c>
      <c r="C407" s="4">
        <f t="shared" si="50"/>
        <v>2785200</v>
      </c>
      <c r="D407" s="4">
        <v>38923</v>
      </c>
      <c r="E407" s="4">
        <v>55843</v>
      </c>
      <c r="F407" s="4">
        <v>16921</v>
      </c>
      <c r="G407" s="4"/>
      <c r="H407" s="4"/>
      <c r="I407" s="4">
        <f>I406+((1/12)*(I418-I406))</f>
        <v>915213833333.33337</v>
      </c>
      <c r="J407" s="3">
        <v>84.7</v>
      </c>
      <c r="K407" s="8">
        <f t="shared" si="49"/>
        <v>2.6969657615112159</v>
      </c>
      <c r="L407" s="9">
        <f t="shared" si="56"/>
        <v>0.32859896356934271</v>
      </c>
      <c r="S407" s="12">
        <f t="shared" si="51"/>
        <v>7511589038961.0391</v>
      </c>
      <c r="T407" s="12">
        <f t="shared" si="52"/>
        <v>104973998335.30106</v>
      </c>
      <c r="U407" s="12">
        <f t="shared" si="53"/>
        <v>150606659020.07083</v>
      </c>
      <c r="V407" s="12">
        <f t="shared" si="54"/>
        <v>45635357650.531281</v>
      </c>
      <c r="W407" s="12">
        <f t="shared" si="55"/>
        <v>2468300372961.4326</v>
      </c>
    </row>
    <row r="408" spans="1:23" x14ac:dyDescent="0.3">
      <c r="A408" s="2">
        <v>29526</v>
      </c>
      <c r="B408" s="4">
        <v>2785.2</v>
      </c>
      <c r="C408" s="4">
        <f t="shared" si="50"/>
        <v>2785200</v>
      </c>
      <c r="D408" s="4">
        <f>78098-38923</f>
        <v>39175</v>
      </c>
      <c r="E408" s="4">
        <f>103926-55843</f>
        <v>48083</v>
      </c>
      <c r="F408" s="4">
        <f>25828-16921</f>
        <v>8907</v>
      </c>
      <c r="G408" s="4"/>
      <c r="H408" s="4"/>
      <c r="I408" s="4">
        <f>I406+((2/12)*(I418-I406))</f>
        <v>922726666666.66663</v>
      </c>
      <c r="J408" s="3">
        <v>85.6</v>
      </c>
      <c r="K408" s="8">
        <f t="shared" si="49"/>
        <v>2.668609813084112</v>
      </c>
      <c r="L408" s="9">
        <f t="shared" si="56"/>
        <v>0.33129637608310591</v>
      </c>
      <c r="S408" s="12">
        <f t="shared" si="51"/>
        <v>7432612051401.8682</v>
      </c>
      <c r="T408" s="12">
        <f t="shared" si="52"/>
        <v>104542789427.5701</v>
      </c>
      <c r="U408" s="12">
        <f t="shared" si="53"/>
        <v>128314765642.52336</v>
      </c>
      <c r="V408" s="12">
        <f t="shared" si="54"/>
        <v>23769307605.140186</v>
      </c>
      <c r="W408" s="12">
        <f t="shared" si="55"/>
        <v>2462397437461.0591</v>
      </c>
    </row>
    <row r="409" spans="1:23" x14ac:dyDescent="0.3">
      <c r="A409" s="2">
        <v>29556</v>
      </c>
      <c r="B409" s="4">
        <v>2915.3</v>
      </c>
      <c r="C409" s="4">
        <f t="shared" si="50"/>
        <v>2915300</v>
      </c>
      <c r="D409" s="4">
        <f>127002-78098</f>
        <v>48904</v>
      </c>
      <c r="E409" s="4">
        <f>154795-103926</f>
        <v>50869</v>
      </c>
      <c r="F409" s="4">
        <f>27793-25828</f>
        <v>1965</v>
      </c>
      <c r="G409" s="4"/>
      <c r="H409" s="4"/>
      <c r="I409" s="4">
        <f>I406+((3/12)*(I418-I406))</f>
        <v>930239500000</v>
      </c>
      <c r="J409" s="3">
        <v>86.4</v>
      </c>
      <c r="K409" s="8">
        <f t="shared" si="49"/>
        <v>2.6439004629629625</v>
      </c>
      <c r="L409" s="9">
        <f t="shared" si="56"/>
        <v>0.3190887730250746</v>
      </c>
      <c r="S409" s="12">
        <f t="shared" si="51"/>
        <v>7707763019675.9248</v>
      </c>
      <c r="T409" s="12">
        <f t="shared" si="52"/>
        <v>129297308240.74072</v>
      </c>
      <c r="U409" s="12">
        <f t="shared" si="53"/>
        <v>134492572650.46294</v>
      </c>
      <c r="V409" s="12">
        <f t="shared" si="54"/>
        <v>5195264409.7222214</v>
      </c>
      <c r="W409" s="12">
        <f t="shared" si="55"/>
        <v>2459460644716.4346</v>
      </c>
    </row>
    <row r="410" spans="1:23" x14ac:dyDescent="0.3">
      <c r="A410" s="2">
        <v>29587</v>
      </c>
      <c r="B410" s="4">
        <v>2915.3</v>
      </c>
      <c r="C410" s="4">
        <f t="shared" si="50"/>
        <v>2915300</v>
      </c>
      <c r="D410" s="4">
        <f>178149-127002</f>
        <v>51147</v>
      </c>
      <c r="E410" s="4">
        <f>218134-154795</f>
        <v>63339</v>
      </c>
      <c r="F410" s="4">
        <f>39985-27793</f>
        <v>12192</v>
      </c>
      <c r="G410" s="4"/>
      <c r="H410" s="4"/>
      <c r="I410" s="4">
        <f>I406+((4/12)*(I418-I406))</f>
        <v>937752333333.33337</v>
      </c>
      <c r="J410" s="3">
        <v>87.2</v>
      </c>
      <c r="K410" s="8">
        <f t="shared" si="49"/>
        <v>2.6196444954128437</v>
      </c>
      <c r="L410" s="9">
        <f t="shared" si="56"/>
        <v>0.32166580912198861</v>
      </c>
      <c r="S410" s="12">
        <f t="shared" si="51"/>
        <v>7637049597477.0635</v>
      </c>
      <c r="T410" s="12">
        <f t="shared" si="52"/>
        <v>133986957006.88072</v>
      </c>
      <c r="U410" s="12">
        <f t="shared" si="53"/>
        <v>165925662694.9541</v>
      </c>
      <c r="V410" s="12">
        <f t="shared" si="54"/>
        <v>31938705688.073391</v>
      </c>
      <c r="W410" s="12">
        <f t="shared" si="55"/>
        <v>2456577738077.2168</v>
      </c>
    </row>
    <row r="411" spans="1:23" x14ac:dyDescent="0.3">
      <c r="A411" s="2">
        <v>29618</v>
      </c>
      <c r="B411" s="4">
        <v>2915.3</v>
      </c>
      <c r="C411" s="4">
        <f t="shared" si="50"/>
        <v>2915300</v>
      </c>
      <c r="D411" s="4">
        <f>216278-178149</f>
        <v>38129</v>
      </c>
      <c r="E411" s="4">
        <f>271883-218134</f>
        <v>53749</v>
      </c>
      <c r="F411" s="4">
        <f>55605-39985</f>
        <v>15620</v>
      </c>
      <c r="G411" s="4"/>
      <c r="H411" s="4"/>
      <c r="I411" s="4">
        <f>I406+((5/12)*(I418-I406))</f>
        <v>945265166666.66663</v>
      </c>
      <c r="J411" s="3">
        <v>88</v>
      </c>
      <c r="K411" s="8">
        <f t="shared" si="49"/>
        <v>2.5958295454545453</v>
      </c>
      <c r="L411" s="9">
        <f t="shared" si="56"/>
        <v>0.32424284521890256</v>
      </c>
      <c r="S411" s="12">
        <f t="shared" si="51"/>
        <v>7567621873863.6357</v>
      </c>
      <c r="T411" s="12">
        <f t="shared" si="52"/>
        <v>98976384738.636353</v>
      </c>
      <c r="U411" s="12">
        <f t="shared" si="53"/>
        <v>139523242238.63635</v>
      </c>
      <c r="V411" s="12">
        <f t="shared" si="54"/>
        <v>40546857500</v>
      </c>
      <c r="W411" s="12">
        <f t="shared" si="55"/>
        <v>2453747247922.3481</v>
      </c>
    </row>
    <row r="412" spans="1:23" x14ac:dyDescent="0.3">
      <c r="A412" s="2">
        <v>29646</v>
      </c>
      <c r="B412" s="4">
        <v>3051.4</v>
      </c>
      <c r="C412" s="4">
        <f t="shared" si="50"/>
        <v>3051400</v>
      </c>
      <c r="D412" s="4">
        <f>260635-216278</f>
        <v>44357</v>
      </c>
      <c r="E412" s="4">
        <f>325821-271883</f>
        <v>53938</v>
      </c>
      <c r="F412" s="4">
        <f>65187-55605</f>
        <v>9582</v>
      </c>
      <c r="G412" s="4"/>
      <c r="H412" s="4"/>
      <c r="I412" s="4">
        <f>I406+((6/12)*(I418-I406))</f>
        <v>952778000000</v>
      </c>
      <c r="J412" s="3">
        <v>88.6</v>
      </c>
      <c r="K412" s="8">
        <f t="shared" si="49"/>
        <v>2.5782505643340858</v>
      </c>
      <c r="L412" s="9">
        <f t="shared" si="56"/>
        <v>0.31224290489611328</v>
      </c>
      <c r="S412" s="12">
        <f t="shared" si="51"/>
        <v>7867273772009.0303</v>
      </c>
      <c r="T412" s="12">
        <f t="shared" si="52"/>
        <v>114363460282.16704</v>
      </c>
      <c r="U412" s="12">
        <f t="shared" si="53"/>
        <v>139065678939.05194</v>
      </c>
      <c r="V412" s="12">
        <f t="shared" si="54"/>
        <v>24704796907.449211</v>
      </c>
      <c r="W412" s="12">
        <f t="shared" si="55"/>
        <v>2456500416185.1016</v>
      </c>
    </row>
    <row r="413" spans="1:23" x14ac:dyDescent="0.3">
      <c r="A413" s="2">
        <v>29677</v>
      </c>
      <c r="B413" s="4">
        <v>3051.4</v>
      </c>
      <c r="C413" s="4">
        <f t="shared" si="50"/>
        <v>3051400</v>
      </c>
      <c r="D413" s="4">
        <f>334823-260635</f>
        <v>74188</v>
      </c>
      <c r="E413" s="4">
        <f>382820-325821</f>
        <v>56999</v>
      </c>
      <c r="F413" s="4">
        <f>47997-65187</f>
        <v>-17190</v>
      </c>
      <c r="G413" s="4"/>
      <c r="H413" s="4"/>
      <c r="I413" s="4">
        <f>I406+((7/12)*(I418-I406))</f>
        <v>960290833333.33337</v>
      </c>
      <c r="J413" s="3">
        <v>89.1</v>
      </c>
      <c r="K413" s="8">
        <f t="shared" si="49"/>
        <v>2.5637822671156005</v>
      </c>
      <c r="L413" s="9">
        <f t="shared" si="56"/>
        <v>0.31470499879836578</v>
      </c>
      <c r="S413" s="12">
        <f t="shared" si="51"/>
        <v>7823125209876.5439</v>
      </c>
      <c r="T413" s="12">
        <f t="shared" si="52"/>
        <v>190201878832.77216</v>
      </c>
      <c r="U413" s="12">
        <f t="shared" si="53"/>
        <v>146133025443.32211</v>
      </c>
      <c r="V413" s="12">
        <f t="shared" si="54"/>
        <v>-44071417171.717171</v>
      </c>
      <c r="W413" s="12">
        <f t="shared" si="55"/>
        <v>2461976609773.6626</v>
      </c>
    </row>
    <row r="414" spans="1:23" x14ac:dyDescent="0.3">
      <c r="A414" s="2">
        <v>29707</v>
      </c>
      <c r="B414" s="4">
        <v>3051.4</v>
      </c>
      <c r="C414" s="4">
        <f t="shared" si="50"/>
        <v>3051400</v>
      </c>
      <c r="D414" s="4">
        <f>373066-334823</f>
        <v>38243</v>
      </c>
      <c r="E414" s="4">
        <f>437234-382820</f>
        <v>54414</v>
      </c>
      <c r="F414" s="4">
        <f>64168-47997</f>
        <v>16171</v>
      </c>
      <c r="G414" s="4"/>
      <c r="H414" s="4"/>
      <c r="I414" s="4">
        <f>I406+((8/12)*(I418-I406))</f>
        <v>967803666666.66663</v>
      </c>
      <c r="J414" s="3">
        <v>89.7</v>
      </c>
      <c r="K414" s="8">
        <f t="shared" si="49"/>
        <v>2.5466332218506129</v>
      </c>
      <c r="L414" s="9">
        <f t="shared" si="56"/>
        <v>0.31716709270061827</v>
      </c>
      <c r="S414" s="12">
        <f t="shared" si="51"/>
        <v>7770796613154.96</v>
      </c>
      <c r="T414" s="12">
        <f t="shared" si="52"/>
        <v>97390894303.232986</v>
      </c>
      <c r="U414" s="12">
        <f t="shared" si="53"/>
        <v>138572500133.77924</v>
      </c>
      <c r="V414" s="12">
        <f t="shared" si="54"/>
        <v>41181605830.546265</v>
      </c>
      <c r="W414" s="12">
        <f t="shared" si="55"/>
        <v>2464640969762.1699</v>
      </c>
    </row>
    <row r="415" spans="1:23" x14ac:dyDescent="0.3">
      <c r="A415" s="2">
        <v>29738</v>
      </c>
      <c r="B415" s="4">
        <v>3084.3</v>
      </c>
      <c r="C415" s="4">
        <f t="shared" si="50"/>
        <v>3084300</v>
      </c>
      <c r="D415" s="4">
        <f>443495-373066</f>
        <v>70429</v>
      </c>
      <c r="E415" s="4">
        <f>492300-437234</f>
        <v>55066</v>
      </c>
      <c r="F415" s="4">
        <f>48805-64168</f>
        <v>-15363</v>
      </c>
      <c r="G415" s="4"/>
      <c r="H415" s="4"/>
      <c r="I415" s="4">
        <f>I406+((9/12)*(I418-I406))</f>
        <v>975316500000</v>
      </c>
      <c r="J415" s="3">
        <v>90.5</v>
      </c>
      <c r="K415" s="8">
        <f t="shared" si="49"/>
        <v>2.5241215469613261</v>
      </c>
      <c r="L415" s="9">
        <f t="shared" si="56"/>
        <v>0.31621972570761597</v>
      </c>
      <c r="S415" s="12">
        <f t="shared" si="51"/>
        <v>7785148087292.8184</v>
      </c>
      <c r="T415" s="12">
        <f t="shared" si="52"/>
        <v>177771356430.93921</v>
      </c>
      <c r="U415" s="12">
        <f t="shared" si="53"/>
        <v>138993277104.97238</v>
      </c>
      <c r="V415" s="12">
        <f t="shared" si="54"/>
        <v>-38778079325.96685</v>
      </c>
      <c r="W415" s="12">
        <f t="shared" si="55"/>
        <v>2461817392756.9062</v>
      </c>
    </row>
    <row r="416" spans="1:23" x14ac:dyDescent="0.3">
      <c r="A416" s="2">
        <v>29768</v>
      </c>
      <c r="B416" s="4">
        <v>3084.3</v>
      </c>
      <c r="C416" s="4">
        <f t="shared" si="50"/>
        <v>3084300</v>
      </c>
      <c r="D416" s="4">
        <f>491324-443495</f>
        <v>47829</v>
      </c>
      <c r="E416" s="4">
        <f>550472-492300</f>
        <v>58172</v>
      </c>
      <c r="F416" s="4">
        <f>59148-48805</f>
        <v>10343</v>
      </c>
      <c r="G416" s="4"/>
      <c r="H416" s="4"/>
      <c r="I416" s="4">
        <f>I406+((10/12)*(I418-I406))</f>
        <v>982829333333.33337</v>
      </c>
      <c r="J416" s="3">
        <v>91.5</v>
      </c>
      <c r="K416" s="8">
        <f t="shared" si="49"/>
        <v>2.4965355191256831</v>
      </c>
      <c r="L416" s="9">
        <f t="shared" si="56"/>
        <v>0.3186555566362978</v>
      </c>
      <c r="S416" s="12">
        <f t="shared" si="51"/>
        <v>7700064501639.3437</v>
      </c>
      <c r="T416" s="12">
        <f t="shared" si="52"/>
        <v>119406797344.26228</v>
      </c>
      <c r="U416" s="12">
        <f t="shared" si="53"/>
        <v>145228464218.57922</v>
      </c>
      <c r="V416" s="12">
        <f t="shared" si="54"/>
        <v>25821666874.31694</v>
      </c>
      <c r="W416" s="12">
        <f t="shared" si="55"/>
        <v>2453668339905.2822</v>
      </c>
    </row>
    <row r="417" spans="1:23" x14ac:dyDescent="0.3">
      <c r="A417" s="2">
        <v>29799</v>
      </c>
      <c r="B417" s="4">
        <v>3084.3</v>
      </c>
      <c r="C417" s="4">
        <f t="shared" si="50"/>
        <v>3084300</v>
      </c>
      <c r="D417" s="4">
        <f>538993-491324</f>
        <v>47669</v>
      </c>
      <c r="E417" s="4">
        <f>603260-550472</f>
        <v>52788</v>
      </c>
      <c r="F417" s="4">
        <f>64267-59148</f>
        <v>5119</v>
      </c>
      <c r="G417" s="4"/>
      <c r="H417" s="4"/>
      <c r="I417" s="4">
        <f>I406+((11/12)*(I418-I406))</f>
        <v>990342166666.66663</v>
      </c>
      <c r="J417" s="3">
        <v>92.2</v>
      </c>
      <c r="K417" s="8">
        <f t="shared" si="49"/>
        <v>2.477581344902386</v>
      </c>
      <c r="L417" s="9">
        <f t="shared" si="56"/>
        <v>0.32109138756497962</v>
      </c>
      <c r="S417" s="12">
        <f t="shared" si="51"/>
        <v>7641604142082.4297</v>
      </c>
      <c r="T417" s="12">
        <f t="shared" si="52"/>
        <v>118103825130.15182</v>
      </c>
      <c r="U417" s="12">
        <f t="shared" si="53"/>
        <v>130786564034.70715</v>
      </c>
      <c r="V417" s="12">
        <f t="shared" si="54"/>
        <v>12682738904.555313</v>
      </c>
      <c r="W417" s="12">
        <f t="shared" si="55"/>
        <v>2453653277203.543</v>
      </c>
    </row>
    <row r="418" spans="1:23" x14ac:dyDescent="0.3">
      <c r="A418" s="2">
        <v>29830</v>
      </c>
      <c r="B418" s="4">
        <v>3177</v>
      </c>
      <c r="C418" s="4">
        <f t="shared" si="50"/>
        <v>3177000</v>
      </c>
      <c r="D418" s="4">
        <f>599272-538993</f>
        <v>60279</v>
      </c>
      <c r="E418" s="4">
        <f>657204-603260</f>
        <v>53944</v>
      </c>
      <c r="F418" s="4">
        <f>57932-64267</f>
        <v>-6335</v>
      </c>
      <c r="G418" s="4"/>
      <c r="H418" s="4"/>
      <c r="I418" s="4">
        <v>997855000000</v>
      </c>
      <c r="J418" s="3">
        <v>93.1</v>
      </c>
      <c r="K418" s="8">
        <f t="shared" si="49"/>
        <v>2.4536305048335123</v>
      </c>
      <c r="L418" s="9">
        <f t="shared" si="56"/>
        <v>0.31408718917217499</v>
      </c>
      <c r="M418" s="10">
        <f>SUM(D407:D418)</f>
        <v>599272</v>
      </c>
      <c r="N418" s="10">
        <f t="shared" ref="N418:O418" si="57">SUM(E407:E418)</f>
        <v>657204</v>
      </c>
      <c r="O418" s="10">
        <f t="shared" si="57"/>
        <v>57932</v>
      </c>
      <c r="P418" s="11">
        <f>M418/$C418</f>
        <v>0.18862826565942714</v>
      </c>
      <c r="Q418" s="11">
        <f t="shared" ref="Q418:R418" si="58">N418/$C418</f>
        <v>0.20686307837582626</v>
      </c>
      <c r="R418" s="11">
        <f t="shared" si="58"/>
        <v>1.823481271639912E-2</v>
      </c>
      <c r="S418" s="12">
        <f t="shared" si="51"/>
        <v>7795184113856.0684</v>
      </c>
      <c r="T418" s="12">
        <f t="shared" si="52"/>
        <v>147902393200.85928</v>
      </c>
      <c r="U418" s="12">
        <f t="shared" si="53"/>
        <v>132358643952.73898</v>
      </c>
      <c r="V418" s="12">
        <f t="shared" si="54"/>
        <v>-15543749248.1203</v>
      </c>
      <c r="W418" s="12">
        <f t="shared" si="55"/>
        <v>2448367467400.6445</v>
      </c>
    </row>
    <row r="419" spans="1:23" x14ac:dyDescent="0.3">
      <c r="A419" s="2">
        <v>29860</v>
      </c>
      <c r="B419" s="4">
        <v>3177</v>
      </c>
      <c r="C419" s="4">
        <f t="shared" si="50"/>
        <v>3177000</v>
      </c>
      <c r="D419" s="4">
        <v>45467</v>
      </c>
      <c r="E419" s="4">
        <v>63573</v>
      </c>
      <c r="F419" s="4">
        <v>18105</v>
      </c>
      <c r="G419" s="4"/>
      <c r="H419" s="4"/>
      <c r="I419" s="4">
        <f>I418+((1/12)*(I430-I418))</f>
        <v>1009869916666.6666</v>
      </c>
      <c r="J419" s="3">
        <v>93.4</v>
      </c>
      <c r="K419" s="8">
        <f t="shared" si="49"/>
        <v>2.445749464668094</v>
      </c>
      <c r="L419" s="9">
        <f t="shared" si="56"/>
        <v>0.31786903263036403</v>
      </c>
      <c r="M419" s="10">
        <f t="shared" ref="M419:M482" si="59">SUM(D408:D419)</f>
        <v>605816</v>
      </c>
      <c r="N419" s="10">
        <f t="shared" ref="N419:N482" si="60">SUM(E408:E419)</f>
        <v>664934</v>
      </c>
      <c r="O419" s="10">
        <f t="shared" ref="O419:O482" si="61">SUM(F408:F419)</f>
        <v>59116</v>
      </c>
      <c r="P419" s="11">
        <f t="shared" ref="P419:P482" si="62">M419/$C419</f>
        <v>0.19068807050676739</v>
      </c>
      <c r="Q419" s="11">
        <f t="shared" ref="Q419:Q482" si="63">N419/$C419</f>
        <v>0.20929619137551148</v>
      </c>
      <c r="R419" s="11">
        <f t="shared" ref="R419:R482" si="64">O419/$C419</f>
        <v>1.8607491344035252E-2</v>
      </c>
      <c r="S419" s="12">
        <f t="shared" si="51"/>
        <v>7770146049250.5352</v>
      </c>
      <c r="T419" s="12">
        <f t="shared" si="52"/>
        <v>111200890910.06424</v>
      </c>
      <c r="U419" s="12">
        <f t="shared" si="53"/>
        <v>155483630717.34473</v>
      </c>
      <c r="V419" s="12">
        <f t="shared" si="54"/>
        <v>44280294057.815834</v>
      </c>
      <c r="W419" s="12">
        <f t="shared" si="55"/>
        <v>2469888808071.9126</v>
      </c>
    </row>
    <row r="420" spans="1:23" x14ac:dyDescent="0.3">
      <c r="A420" s="2">
        <v>29891</v>
      </c>
      <c r="B420" s="4">
        <v>3177</v>
      </c>
      <c r="C420" s="4">
        <f t="shared" si="50"/>
        <v>3177000</v>
      </c>
      <c r="D420" s="4">
        <v>44317</v>
      </c>
      <c r="E420" s="4">
        <v>54959</v>
      </c>
      <c r="F420" s="4">
        <v>10642</v>
      </c>
      <c r="G420" s="4"/>
      <c r="H420" s="4"/>
      <c r="I420" s="4">
        <f>I418+((2/12)*(I430-I418))</f>
        <v>1021884833333.3334</v>
      </c>
      <c r="J420" s="3">
        <v>93.8</v>
      </c>
      <c r="K420" s="8">
        <f t="shared" si="49"/>
        <v>2.4353198294243072</v>
      </c>
      <c r="L420" s="9">
        <f t="shared" si="56"/>
        <v>0.32165087608855314</v>
      </c>
      <c r="M420" s="10">
        <f t="shared" si="59"/>
        <v>610958</v>
      </c>
      <c r="N420" s="10">
        <f t="shared" si="60"/>
        <v>671810</v>
      </c>
      <c r="O420" s="10">
        <f t="shared" si="61"/>
        <v>60851</v>
      </c>
      <c r="P420" s="11">
        <f t="shared" si="62"/>
        <v>0.19230657853320743</v>
      </c>
      <c r="Q420" s="11">
        <f t="shared" si="63"/>
        <v>0.21146049732451999</v>
      </c>
      <c r="R420" s="11">
        <f t="shared" si="64"/>
        <v>1.9153604028958136E-2</v>
      </c>
      <c r="S420" s="12">
        <f t="shared" si="51"/>
        <v>7737011098081.0244</v>
      </c>
      <c r="T420" s="12">
        <f t="shared" si="52"/>
        <v>107926068880.59703</v>
      </c>
      <c r="U420" s="12">
        <f t="shared" si="53"/>
        <v>133842742505.33051</v>
      </c>
      <c r="V420" s="12">
        <f t="shared" si="54"/>
        <v>25916673624.733479</v>
      </c>
      <c r="W420" s="12">
        <f t="shared" si="55"/>
        <v>2488616398004.6201</v>
      </c>
    </row>
    <row r="421" spans="1:23" x14ac:dyDescent="0.3">
      <c r="A421" s="2">
        <v>29921</v>
      </c>
      <c r="B421" s="4">
        <v>3194.7</v>
      </c>
      <c r="C421" s="4">
        <f t="shared" si="50"/>
        <v>3194700</v>
      </c>
      <c r="D421" s="4">
        <v>57407</v>
      </c>
      <c r="E421" s="4">
        <v>76875</v>
      </c>
      <c r="F421" s="4">
        <v>19468</v>
      </c>
      <c r="G421" s="4"/>
      <c r="H421" s="4"/>
      <c r="I421" s="4">
        <f>I418+((3/12)*(I430-I418))</f>
        <v>1033899750000</v>
      </c>
      <c r="J421" s="3">
        <v>94.1</v>
      </c>
      <c r="K421" s="8">
        <f t="shared" si="49"/>
        <v>2.427555791710946</v>
      </c>
      <c r="L421" s="9">
        <f t="shared" si="56"/>
        <v>0.32362968353836041</v>
      </c>
      <c r="M421" s="10">
        <f t="shared" si="59"/>
        <v>619461</v>
      </c>
      <c r="N421" s="10">
        <f t="shared" si="60"/>
        <v>697816</v>
      </c>
      <c r="O421" s="10">
        <f t="shared" si="61"/>
        <v>78354</v>
      </c>
      <c r="P421" s="11">
        <f t="shared" si="62"/>
        <v>0.19390271386984692</v>
      </c>
      <c r="Q421" s="11">
        <f t="shared" si="63"/>
        <v>0.21842927348420821</v>
      </c>
      <c r="R421" s="11">
        <f t="shared" si="64"/>
        <v>2.4526246595924499E-2</v>
      </c>
      <c r="S421" s="12">
        <f t="shared" si="51"/>
        <v>7755312487778.959</v>
      </c>
      <c r="T421" s="12">
        <f t="shared" si="52"/>
        <v>139358695334.75027</v>
      </c>
      <c r="U421" s="12">
        <f t="shared" si="53"/>
        <v>186618351487.77896</v>
      </c>
      <c r="V421" s="12">
        <f t="shared" si="54"/>
        <v>47259656153.028702</v>
      </c>
      <c r="W421" s="12">
        <f t="shared" si="55"/>
        <v>2509849326160.999</v>
      </c>
    </row>
    <row r="422" spans="1:23" x14ac:dyDescent="0.3">
      <c r="A422" s="2">
        <v>29952</v>
      </c>
      <c r="B422" s="4">
        <v>3194.7</v>
      </c>
      <c r="C422" s="4">
        <f t="shared" si="50"/>
        <v>3194700</v>
      </c>
      <c r="D422" s="4">
        <v>55269</v>
      </c>
      <c r="E422" s="4">
        <v>45930</v>
      </c>
      <c r="F422" s="4">
        <v>-9339</v>
      </c>
      <c r="G422" s="4"/>
      <c r="H422" s="4"/>
      <c r="I422" s="4">
        <f>I418+((4/12)*(I430-I418))</f>
        <v>1045914666666.6666</v>
      </c>
      <c r="J422" s="3">
        <v>94.4</v>
      </c>
      <c r="K422" s="8">
        <f t="shared" si="49"/>
        <v>2.4198411016949151</v>
      </c>
      <c r="L422" s="9">
        <f t="shared" si="56"/>
        <v>0.32739057397147359</v>
      </c>
      <c r="M422" s="10">
        <f t="shared" si="59"/>
        <v>623583</v>
      </c>
      <c r="N422" s="10">
        <f t="shared" si="60"/>
        <v>680407</v>
      </c>
      <c r="O422" s="10">
        <f t="shared" si="61"/>
        <v>56823</v>
      </c>
      <c r="P422" s="11">
        <f t="shared" si="62"/>
        <v>0.19519297586627851</v>
      </c>
      <c r="Q422" s="11">
        <f t="shared" si="63"/>
        <v>0.21297993551820202</v>
      </c>
      <c r="R422" s="11">
        <f t="shared" si="64"/>
        <v>1.7786646633486711E-2</v>
      </c>
      <c r="S422" s="12">
        <f t="shared" si="51"/>
        <v>7730666367584.7451</v>
      </c>
      <c r="T422" s="12">
        <f t="shared" si="52"/>
        <v>133742197849.57628</v>
      </c>
      <c r="U422" s="12">
        <f t="shared" si="53"/>
        <v>111143301800.84744</v>
      </c>
      <c r="V422" s="12">
        <f t="shared" si="54"/>
        <v>-22598896048.728813</v>
      </c>
      <c r="W422" s="12">
        <f t="shared" si="55"/>
        <v>2530947299265.5366</v>
      </c>
    </row>
    <row r="423" spans="1:23" x14ac:dyDescent="0.3">
      <c r="A423" s="2">
        <v>29983</v>
      </c>
      <c r="B423" s="4">
        <v>3194.7</v>
      </c>
      <c r="C423" s="4">
        <f t="shared" si="50"/>
        <v>3194700</v>
      </c>
      <c r="D423" s="4">
        <v>43042</v>
      </c>
      <c r="E423" s="4">
        <v>57822</v>
      </c>
      <c r="F423" s="4">
        <v>14780</v>
      </c>
      <c r="G423" s="4"/>
      <c r="H423" s="4"/>
      <c r="I423" s="4">
        <f>I418+((5/12)*(I430-I418))</f>
        <v>1057929583333.3334</v>
      </c>
      <c r="J423" s="3">
        <v>94.7</v>
      </c>
      <c r="K423" s="8">
        <f t="shared" si="49"/>
        <v>2.4121752903907074</v>
      </c>
      <c r="L423" s="9">
        <f t="shared" si="56"/>
        <v>0.33115146440458676</v>
      </c>
      <c r="M423" s="10">
        <f t="shared" si="59"/>
        <v>628496</v>
      </c>
      <c r="N423" s="10">
        <f t="shared" si="60"/>
        <v>684480</v>
      </c>
      <c r="O423" s="10">
        <f t="shared" si="61"/>
        <v>55983</v>
      </c>
      <c r="P423" s="11">
        <f t="shared" si="62"/>
        <v>0.19673083544620779</v>
      </c>
      <c r="Q423" s="11">
        <f t="shared" si="63"/>
        <v>0.21425485961123111</v>
      </c>
      <c r="R423" s="11">
        <f t="shared" si="64"/>
        <v>1.7523711146586535E-2</v>
      </c>
      <c r="S423" s="12">
        <f t="shared" si="51"/>
        <v>7706176400211.1924</v>
      </c>
      <c r="T423" s="12">
        <f t="shared" si="52"/>
        <v>103824848848.99683</v>
      </c>
      <c r="U423" s="12">
        <f t="shared" si="53"/>
        <v>139476799640.9715</v>
      </c>
      <c r="V423" s="12">
        <f t="shared" si="54"/>
        <v>35651950791.974655</v>
      </c>
      <c r="W423" s="12">
        <f t="shared" si="55"/>
        <v>2551911599890.0034</v>
      </c>
    </row>
    <row r="424" spans="1:23" x14ac:dyDescent="0.3">
      <c r="A424" s="2">
        <v>30011</v>
      </c>
      <c r="B424" s="4">
        <v>3184.9</v>
      </c>
      <c r="C424" s="4">
        <f t="shared" si="50"/>
        <v>3184900</v>
      </c>
      <c r="D424" s="4">
        <v>45291</v>
      </c>
      <c r="E424" s="4">
        <v>63546</v>
      </c>
      <c r="F424" s="4">
        <v>18255</v>
      </c>
      <c r="G424" s="4"/>
      <c r="H424" s="4"/>
      <c r="I424" s="4">
        <f>I418+((6/12)*(I430-I418))</f>
        <v>1069944500000</v>
      </c>
      <c r="J424" s="3">
        <v>94.7</v>
      </c>
      <c r="K424" s="8">
        <f t="shared" si="49"/>
        <v>2.4121752903907074</v>
      </c>
      <c r="L424" s="9">
        <f t="shared" si="56"/>
        <v>0.33594288674683664</v>
      </c>
      <c r="M424" s="10">
        <f t="shared" si="59"/>
        <v>629430</v>
      </c>
      <c r="N424" s="10">
        <f t="shared" si="60"/>
        <v>694088</v>
      </c>
      <c r="O424" s="10">
        <f t="shared" si="61"/>
        <v>64656</v>
      </c>
      <c r="P424" s="11">
        <f t="shared" si="62"/>
        <v>0.19762943891487958</v>
      </c>
      <c r="Q424" s="11">
        <f t="shared" si="63"/>
        <v>0.21793086125153066</v>
      </c>
      <c r="R424" s="11">
        <f t="shared" si="64"/>
        <v>2.0300794373449716E-2</v>
      </c>
      <c r="S424" s="12">
        <f t="shared" si="51"/>
        <v>7682537082365.3643</v>
      </c>
      <c r="T424" s="12">
        <f t="shared" si="52"/>
        <v>109249831077.08553</v>
      </c>
      <c r="U424" s="12">
        <f t="shared" si="53"/>
        <v>153284091003.16791</v>
      </c>
      <c r="V424" s="12">
        <f t="shared" si="54"/>
        <v>44034259926.082359</v>
      </c>
      <c r="W424" s="12">
        <f t="shared" si="55"/>
        <v>2580893684989.4404</v>
      </c>
    </row>
    <row r="425" spans="1:23" x14ac:dyDescent="0.3">
      <c r="A425" s="2">
        <v>30042</v>
      </c>
      <c r="B425" s="4">
        <v>3184.9</v>
      </c>
      <c r="C425" s="4">
        <f t="shared" si="50"/>
        <v>3184900</v>
      </c>
      <c r="D425" s="4">
        <v>75777</v>
      </c>
      <c r="E425" s="4">
        <v>66073</v>
      </c>
      <c r="F425" s="4">
        <v>-9704</v>
      </c>
      <c r="G425" s="4"/>
      <c r="H425" s="4"/>
      <c r="I425" s="4">
        <f>I418+((7/12)*(I430-I418))</f>
        <v>1081959416666.6666</v>
      </c>
      <c r="J425" s="3">
        <v>95</v>
      </c>
      <c r="K425" s="8">
        <f t="shared" si="49"/>
        <v>2.404557894736842</v>
      </c>
      <c r="L425" s="9">
        <f t="shared" si="56"/>
        <v>0.33971534951385179</v>
      </c>
      <c r="M425" s="10">
        <f t="shared" si="59"/>
        <v>631019</v>
      </c>
      <c r="N425" s="10">
        <f t="shared" si="60"/>
        <v>703162</v>
      </c>
      <c r="O425" s="10">
        <f t="shared" si="61"/>
        <v>72142</v>
      </c>
      <c r="P425" s="11">
        <f t="shared" si="62"/>
        <v>0.19812835567835724</v>
      </c>
      <c r="Q425" s="11">
        <f t="shared" si="63"/>
        <v>0.22077993029608464</v>
      </c>
      <c r="R425" s="11">
        <f t="shared" si="64"/>
        <v>2.2651260636126724E-2</v>
      </c>
      <c r="S425" s="12">
        <f t="shared" si="51"/>
        <v>7658276438947.3682</v>
      </c>
      <c r="T425" s="12">
        <f t="shared" si="52"/>
        <v>182210183589.47369</v>
      </c>
      <c r="U425" s="12">
        <f t="shared" si="53"/>
        <v>158876353778.94736</v>
      </c>
      <c r="V425" s="12">
        <f t="shared" si="54"/>
        <v>-23333829810.526318</v>
      </c>
      <c r="W425" s="12">
        <f t="shared" si="55"/>
        <v>2601634057130.7017</v>
      </c>
    </row>
    <row r="426" spans="1:23" x14ac:dyDescent="0.3">
      <c r="A426" s="2">
        <v>30072</v>
      </c>
      <c r="B426" s="4">
        <v>3184.9</v>
      </c>
      <c r="C426" s="4">
        <f t="shared" si="50"/>
        <v>3184900</v>
      </c>
      <c r="D426" s="4">
        <v>36753</v>
      </c>
      <c r="E426" s="4">
        <v>55683</v>
      </c>
      <c r="F426" s="4">
        <v>18930</v>
      </c>
      <c r="G426" s="4"/>
      <c r="H426" s="4"/>
      <c r="I426" s="4">
        <f>I418+((8/12)*(I430-I418))</f>
        <v>1093974333333.3334</v>
      </c>
      <c r="J426" s="3">
        <v>95.9</v>
      </c>
      <c r="K426" s="8">
        <f t="shared" si="49"/>
        <v>2.3819916579770593</v>
      </c>
      <c r="L426" s="9">
        <f t="shared" si="56"/>
        <v>0.343487812280867</v>
      </c>
      <c r="M426" s="10">
        <f t="shared" si="59"/>
        <v>629529</v>
      </c>
      <c r="N426" s="10">
        <f t="shared" si="60"/>
        <v>704431</v>
      </c>
      <c r="O426" s="10">
        <f t="shared" si="61"/>
        <v>74901</v>
      </c>
      <c r="P426" s="11">
        <f t="shared" si="62"/>
        <v>0.19766052309334672</v>
      </c>
      <c r="Q426" s="11">
        <f t="shared" si="63"/>
        <v>0.2211783729473453</v>
      </c>
      <c r="R426" s="11">
        <f t="shared" si="64"/>
        <v>2.3517535872397879E-2</v>
      </c>
      <c r="S426" s="12">
        <f t="shared" si="51"/>
        <v>7586405231491.1367</v>
      </c>
      <c r="T426" s="12">
        <f t="shared" si="52"/>
        <v>87545339405.630859</v>
      </c>
      <c r="U426" s="12">
        <f t="shared" si="53"/>
        <v>132636441491.1366</v>
      </c>
      <c r="V426" s="12">
        <f t="shared" si="54"/>
        <v>45091102085.50573</v>
      </c>
      <c r="W426" s="12">
        <f t="shared" si="55"/>
        <v>2605837736041.0146</v>
      </c>
    </row>
    <row r="427" spans="1:23" x14ac:dyDescent="0.3">
      <c r="A427" s="2">
        <v>30103</v>
      </c>
      <c r="B427" s="4">
        <v>3240.9</v>
      </c>
      <c r="C427" s="4">
        <f t="shared" si="50"/>
        <v>3240900</v>
      </c>
      <c r="D427" s="4">
        <v>66353</v>
      </c>
      <c r="E427" s="4">
        <v>59629</v>
      </c>
      <c r="F427" s="4">
        <v>-6724</v>
      </c>
      <c r="G427" s="4"/>
      <c r="H427" s="4"/>
      <c r="I427" s="4">
        <f>I418+((9/12)*(I430-I418))</f>
        <v>1105989250000</v>
      </c>
      <c r="J427" s="3">
        <v>97</v>
      </c>
      <c r="K427" s="8">
        <f t="shared" si="49"/>
        <v>2.3549793814432989</v>
      </c>
      <c r="L427" s="9">
        <f t="shared" si="56"/>
        <v>0.34125991237002068</v>
      </c>
      <c r="M427" s="10">
        <f t="shared" si="59"/>
        <v>625453</v>
      </c>
      <c r="N427" s="10">
        <f t="shared" si="60"/>
        <v>708994</v>
      </c>
      <c r="O427" s="10">
        <f t="shared" si="61"/>
        <v>83540</v>
      </c>
      <c r="P427" s="11">
        <f t="shared" si="62"/>
        <v>0.19298744176000493</v>
      </c>
      <c r="Q427" s="11">
        <f t="shared" si="63"/>
        <v>0.2187645407139992</v>
      </c>
      <c r="R427" s="11">
        <f t="shared" si="64"/>
        <v>2.5776790397729028E-2</v>
      </c>
      <c r="S427" s="12">
        <f t="shared" si="51"/>
        <v>7632252677319.5869</v>
      </c>
      <c r="T427" s="12">
        <f t="shared" si="52"/>
        <v>156259946896.9072</v>
      </c>
      <c r="U427" s="12">
        <f t="shared" si="53"/>
        <v>140425065536.08246</v>
      </c>
      <c r="V427" s="12">
        <f t="shared" si="54"/>
        <v>-15834881360.824741</v>
      </c>
      <c r="W427" s="12">
        <f t="shared" si="55"/>
        <v>2604581879847.938</v>
      </c>
    </row>
    <row r="428" spans="1:23" x14ac:dyDescent="0.3">
      <c r="A428" s="2">
        <v>30133</v>
      </c>
      <c r="B428" s="4">
        <v>3240.9</v>
      </c>
      <c r="C428" s="4">
        <f t="shared" si="50"/>
        <v>3240900</v>
      </c>
      <c r="D428" s="4">
        <v>44675</v>
      </c>
      <c r="E428" s="4">
        <v>64506</v>
      </c>
      <c r="F428" s="4">
        <v>19831</v>
      </c>
      <c r="G428" s="4"/>
      <c r="H428" s="4"/>
      <c r="I428" s="4">
        <f>I418+((10/12)*(I430-I418))</f>
        <v>1118004166666.6667</v>
      </c>
      <c r="J428" s="3">
        <v>97.5</v>
      </c>
      <c r="K428" s="8">
        <f t="shared" si="49"/>
        <v>2.3429025641025638</v>
      </c>
      <c r="L428" s="9">
        <f t="shared" si="56"/>
        <v>0.34496719018379673</v>
      </c>
      <c r="M428" s="10">
        <f t="shared" si="59"/>
        <v>622299</v>
      </c>
      <c r="N428" s="10">
        <f t="shared" si="60"/>
        <v>715328</v>
      </c>
      <c r="O428" s="10">
        <f t="shared" si="61"/>
        <v>93028</v>
      </c>
      <c r="P428" s="11">
        <f t="shared" si="62"/>
        <v>0.19201425529945385</v>
      </c>
      <c r="Q428" s="11">
        <f t="shared" si="63"/>
        <v>0.22071893609799748</v>
      </c>
      <c r="R428" s="11">
        <f t="shared" si="64"/>
        <v>2.870437224227838E-2</v>
      </c>
      <c r="S428" s="12">
        <f t="shared" si="51"/>
        <v>7593112919999.999</v>
      </c>
      <c r="T428" s="12">
        <f t="shared" si="52"/>
        <v>104669172051.28203</v>
      </c>
      <c r="U428" s="12">
        <f t="shared" si="53"/>
        <v>151131272799.99997</v>
      </c>
      <c r="V428" s="12">
        <f t="shared" si="54"/>
        <v>46462100748.717941</v>
      </c>
      <c r="W428" s="12">
        <f t="shared" si="55"/>
        <v>2619374828760.6836</v>
      </c>
    </row>
    <row r="429" spans="1:23" x14ac:dyDescent="0.3">
      <c r="A429" s="2">
        <v>30164</v>
      </c>
      <c r="B429" s="4">
        <v>3240.9</v>
      </c>
      <c r="C429" s="4">
        <f t="shared" si="50"/>
        <v>3240900</v>
      </c>
      <c r="D429" s="4">
        <v>44924</v>
      </c>
      <c r="E429" s="4">
        <v>59628</v>
      </c>
      <c r="F429" s="4">
        <v>14704</v>
      </c>
      <c r="G429" s="4"/>
      <c r="H429" s="4"/>
      <c r="I429" s="4">
        <f>I418+((11/12)*(I430-I418))</f>
        <v>1130019083333.3333</v>
      </c>
      <c r="J429" s="3">
        <v>97.7</v>
      </c>
      <c r="K429" s="8">
        <f t="shared" si="49"/>
        <v>2.3381064483111564</v>
      </c>
      <c r="L429" s="9">
        <f t="shared" si="56"/>
        <v>0.34867446799757268</v>
      </c>
      <c r="M429" s="10">
        <f t="shared" si="59"/>
        <v>619554</v>
      </c>
      <c r="N429" s="10">
        <f t="shared" si="60"/>
        <v>722168</v>
      </c>
      <c r="O429" s="10">
        <f t="shared" si="61"/>
        <v>102613</v>
      </c>
      <c r="P429" s="11">
        <f t="shared" si="62"/>
        <v>0.19116726835138387</v>
      </c>
      <c r="Q429" s="11">
        <f t="shared" si="63"/>
        <v>0.22282946095220463</v>
      </c>
      <c r="R429" s="11">
        <f t="shared" si="64"/>
        <v>3.1661884044555527E-2</v>
      </c>
      <c r="S429" s="12">
        <f t="shared" si="51"/>
        <v>7577569188331.627</v>
      </c>
      <c r="T429" s="12">
        <f t="shared" si="52"/>
        <v>105037094083.93039</v>
      </c>
      <c r="U429" s="12">
        <f t="shared" si="53"/>
        <v>139416611299.89764</v>
      </c>
      <c r="V429" s="12">
        <f t="shared" si="54"/>
        <v>34379517215.967247</v>
      </c>
      <c r="W429" s="12">
        <f t="shared" si="55"/>
        <v>2642104905456.3286</v>
      </c>
    </row>
    <row r="430" spans="1:23" x14ac:dyDescent="0.3">
      <c r="A430" s="2">
        <v>30195</v>
      </c>
      <c r="B430" s="4">
        <v>3274.4</v>
      </c>
      <c r="C430" s="4">
        <f t="shared" si="50"/>
        <v>3274400</v>
      </c>
      <c r="D430" s="4">
        <v>59694</v>
      </c>
      <c r="E430" s="4">
        <v>61403</v>
      </c>
      <c r="F430" s="4">
        <v>1708</v>
      </c>
      <c r="G430" s="4"/>
      <c r="H430" s="4"/>
      <c r="I430" s="4">
        <v>1142034000000</v>
      </c>
      <c r="J430" s="3">
        <v>97.7</v>
      </c>
      <c r="K430" s="8">
        <f t="shared" si="49"/>
        <v>2.3381064483111564</v>
      </c>
      <c r="L430" s="9">
        <f t="shared" si="56"/>
        <v>0.34877656975323723</v>
      </c>
      <c r="M430" s="10">
        <f t="shared" si="59"/>
        <v>618969</v>
      </c>
      <c r="N430" s="10">
        <f t="shared" si="60"/>
        <v>729627</v>
      </c>
      <c r="O430" s="10">
        <f t="shared" si="61"/>
        <v>110656</v>
      </c>
      <c r="P430" s="11">
        <f t="shared" si="62"/>
        <v>0.18903279990227217</v>
      </c>
      <c r="Q430" s="11">
        <f t="shared" si="63"/>
        <v>0.22282769362325922</v>
      </c>
      <c r="R430" s="11">
        <f t="shared" si="64"/>
        <v>3.3794282922062061E-2</v>
      </c>
      <c r="S430" s="12">
        <f t="shared" si="51"/>
        <v>7655895754350.0508</v>
      </c>
      <c r="T430" s="12">
        <f t="shared" si="52"/>
        <v>139570926325.48615</v>
      </c>
      <c r="U430" s="12">
        <f t="shared" si="53"/>
        <v>143566750245.64996</v>
      </c>
      <c r="V430" s="12">
        <f t="shared" si="54"/>
        <v>3993485813.7154551</v>
      </c>
      <c r="W430" s="12">
        <f t="shared" si="55"/>
        <v>2670197059590.583</v>
      </c>
    </row>
    <row r="431" spans="1:23" x14ac:dyDescent="0.3">
      <c r="A431" s="2">
        <v>30225</v>
      </c>
      <c r="B431" s="4">
        <v>3274.4</v>
      </c>
      <c r="C431" s="4">
        <f t="shared" si="50"/>
        <v>3274400</v>
      </c>
      <c r="D431" s="4">
        <v>40539</v>
      </c>
      <c r="E431" s="4">
        <v>66708</v>
      </c>
      <c r="F431" s="4">
        <v>26169</v>
      </c>
      <c r="G431" s="4"/>
      <c r="H431" s="4"/>
      <c r="I431" s="4">
        <f>I430+((1/12)*(I442-I430))</f>
        <v>1161632000000</v>
      </c>
      <c r="J431" s="3">
        <v>98.1</v>
      </c>
      <c r="K431" s="8">
        <f t="shared" si="49"/>
        <v>2.3285728848114169</v>
      </c>
      <c r="L431" s="9">
        <f t="shared" si="56"/>
        <v>0.35476178841925238</v>
      </c>
      <c r="M431" s="10">
        <f t="shared" si="59"/>
        <v>614041</v>
      </c>
      <c r="N431" s="10">
        <f t="shared" si="60"/>
        <v>732762</v>
      </c>
      <c r="O431" s="10">
        <f t="shared" si="61"/>
        <v>118720</v>
      </c>
      <c r="P431" s="11">
        <f t="shared" si="62"/>
        <v>0.18752779135108721</v>
      </c>
      <c r="Q431" s="11">
        <f t="shared" si="63"/>
        <v>0.22378512093818714</v>
      </c>
      <c r="R431" s="11">
        <f t="shared" si="64"/>
        <v>3.6257024187637432E-2</v>
      </c>
      <c r="S431" s="12">
        <f t="shared" si="51"/>
        <v>7624679054026.5029</v>
      </c>
      <c r="T431" s="12">
        <f t="shared" si="52"/>
        <v>94398016177.370026</v>
      </c>
      <c r="U431" s="12">
        <f t="shared" si="53"/>
        <v>155334440000</v>
      </c>
      <c r="V431" s="12">
        <f t="shared" si="54"/>
        <v>60936423822.629974</v>
      </c>
      <c r="W431" s="12">
        <f t="shared" si="55"/>
        <v>2704944777329.2559</v>
      </c>
    </row>
    <row r="432" spans="1:23" x14ac:dyDescent="0.3">
      <c r="A432" s="2">
        <v>30256</v>
      </c>
      <c r="B432" s="4">
        <v>3274.4</v>
      </c>
      <c r="C432" s="4">
        <f t="shared" si="50"/>
        <v>3274400</v>
      </c>
      <c r="D432" s="4">
        <v>42007</v>
      </c>
      <c r="E432" s="4">
        <v>66166</v>
      </c>
      <c r="F432" s="4">
        <v>24158</v>
      </c>
      <c r="G432" s="4"/>
      <c r="H432" s="4"/>
      <c r="I432" s="4">
        <f>I430+((2/12)*(I442-I430))</f>
        <v>1181230000000</v>
      </c>
      <c r="J432" s="3">
        <v>98</v>
      </c>
      <c r="K432" s="8">
        <f t="shared" si="49"/>
        <v>2.3309489795918368</v>
      </c>
      <c r="L432" s="9">
        <f t="shared" si="56"/>
        <v>0.36074700708526752</v>
      </c>
      <c r="M432" s="10">
        <f t="shared" si="59"/>
        <v>611731</v>
      </c>
      <c r="N432" s="10">
        <f t="shared" si="60"/>
        <v>743969</v>
      </c>
      <c r="O432" s="10">
        <f t="shared" si="61"/>
        <v>132236</v>
      </c>
      <c r="P432" s="11">
        <f t="shared" si="62"/>
        <v>0.18682231859271928</v>
      </c>
      <c r="Q432" s="11">
        <f t="shared" si="63"/>
        <v>0.22720773271439043</v>
      </c>
      <c r="R432" s="11">
        <f t="shared" si="64"/>
        <v>4.0384803322746153E-2</v>
      </c>
      <c r="S432" s="12">
        <f t="shared" si="51"/>
        <v>7632459338775.5098</v>
      </c>
      <c r="T432" s="12">
        <f t="shared" si="52"/>
        <v>97916173785.714294</v>
      </c>
      <c r="U432" s="12">
        <f t="shared" si="53"/>
        <v>154229570183.67346</v>
      </c>
      <c r="V432" s="12">
        <f t="shared" si="54"/>
        <v>56311065448.979591</v>
      </c>
      <c r="W432" s="12">
        <f t="shared" si="55"/>
        <v>2753386863163.2651</v>
      </c>
    </row>
    <row r="433" spans="1:23" x14ac:dyDescent="0.3">
      <c r="A433" s="2">
        <v>30286</v>
      </c>
      <c r="B433" s="4">
        <v>3312.5</v>
      </c>
      <c r="C433" s="4">
        <f t="shared" si="50"/>
        <v>3312500</v>
      </c>
      <c r="D433" s="4">
        <v>54498</v>
      </c>
      <c r="E433" s="4">
        <v>72436</v>
      </c>
      <c r="F433" s="4">
        <v>17938</v>
      </c>
      <c r="G433" s="4"/>
      <c r="H433" s="4"/>
      <c r="I433" s="4">
        <f>I430+((3/12)*(I442-I430))</f>
        <v>1200828000000</v>
      </c>
      <c r="J433" s="3">
        <v>97.7</v>
      </c>
      <c r="K433" s="8">
        <f t="shared" si="49"/>
        <v>2.3381064483111564</v>
      </c>
      <c r="L433" s="9">
        <f t="shared" si="56"/>
        <v>0.36251411320754717</v>
      </c>
      <c r="M433" s="10">
        <f t="shared" si="59"/>
        <v>608822</v>
      </c>
      <c r="N433" s="10">
        <f t="shared" si="60"/>
        <v>739530</v>
      </c>
      <c r="O433" s="10">
        <f t="shared" si="61"/>
        <v>130706</v>
      </c>
      <c r="P433" s="11">
        <f t="shared" si="62"/>
        <v>0.18379532075471697</v>
      </c>
      <c r="Q433" s="11">
        <f t="shared" si="63"/>
        <v>0.22325433962264152</v>
      </c>
      <c r="R433" s="11">
        <f t="shared" si="64"/>
        <v>3.9458415094339623E-2</v>
      </c>
      <c r="S433" s="12">
        <f t="shared" si="51"/>
        <v>7744977610030.7061</v>
      </c>
      <c r="T433" s="12">
        <f t="shared" si="52"/>
        <v>127422125220.06142</v>
      </c>
      <c r="U433" s="12">
        <f t="shared" si="53"/>
        <v>169363078689.86694</v>
      </c>
      <c r="V433" s="12">
        <f t="shared" si="54"/>
        <v>41940953469.805519</v>
      </c>
      <c r="W433" s="12">
        <f t="shared" si="55"/>
        <v>2807663690112.5894</v>
      </c>
    </row>
    <row r="434" spans="1:23" x14ac:dyDescent="0.3">
      <c r="A434" s="2">
        <v>30317</v>
      </c>
      <c r="B434" s="4">
        <v>3312.5</v>
      </c>
      <c r="C434" s="4">
        <f t="shared" si="50"/>
        <v>3312500</v>
      </c>
      <c r="D434" s="4">
        <v>57505</v>
      </c>
      <c r="E434" s="4">
        <v>67087</v>
      </c>
      <c r="F434" s="4">
        <v>9582</v>
      </c>
      <c r="G434" s="4"/>
      <c r="H434" s="4"/>
      <c r="I434" s="4">
        <f>I430+((4/12)*(I442-I430))</f>
        <v>1220426000000</v>
      </c>
      <c r="J434" s="3">
        <v>97.9</v>
      </c>
      <c r="K434" s="8">
        <f t="shared" si="49"/>
        <v>2.3333299284984674</v>
      </c>
      <c r="L434" s="9">
        <f t="shared" si="56"/>
        <v>0.36843049056603772</v>
      </c>
      <c r="M434" s="10">
        <f t="shared" si="59"/>
        <v>611058</v>
      </c>
      <c r="N434" s="10">
        <f t="shared" si="60"/>
        <v>760687</v>
      </c>
      <c r="O434" s="10">
        <f t="shared" si="61"/>
        <v>149627</v>
      </c>
      <c r="P434" s="11">
        <f t="shared" si="62"/>
        <v>0.1844703396226415</v>
      </c>
      <c r="Q434" s="11">
        <f t="shared" si="63"/>
        <v>0.22964135849056605</v>
      </c>
      <c r="R434" s="11">
        <f t="shared" si="64"/>
        <v>4.5170415094339625E-2</v>
      </c>
      <c r="S434" s="12">
        <f t="shared" si="51"/>
        <v>7729155388151.1738</v>
      </c>
      <c r="T434" s="12">
        <f t="shared" si="52"/>
        <v>134178137538.30438</v>
      </c>
      <c r="U434" s="12">
        <f t="shared" si="53"/>
        <v>156536104913.17667</v>
      </c>
      <c r="V434" s="12">
        <f t="shared" si="54"/>
        <v>22357967374.872314</v>
      </c>
      <c r="W434" s="12">
        <f t="shared" si="55"/>
        <v>2847656511317.6704</v>
      </c>
    </row>
    <row r="435" spans="1:23" x14ac:dyDescent="0.3">
      <c r="A435" s="2">
        <v>30348</v>
      </c>
      <c r="B435" s="4">
        <v>3312.5</v>
      </c>
      <c r="C435" s="4">
        <f t="shared" si="50"/>
        <v>3312500</v>
      </c>
      <c r="D435" s="4">
        <v>38816</v>
      </c>
      <c r="E435" s="4">
        <v>64152</v>
      </c>
      <c r="F435" s="4">
        <v>25336</v>
      </c>
      <c r="G435" s="4"/>
      <c r="H435" s="4"/>
      <c r="I435" s="4">
        <f>I430+((5/12)*(I442-I430))</f>
        <v>1240024000000</v>
      </c>
      <c r="J435" s="3">
        <v>98</v>
      </c>
      <c r="K435" s="8">
        <f t="shared" si="49"/>
        <v>2.3309489795918368</v>
      </c>
      <c r="L435" s="9">
        <f t="shared" si="56"/>
        <v>0.37434686792452831</v>
      </c>
      <c r="M435" s="10">
        <f t="shared" si="59"/>
        <v>606832</v>
      </c>
      <c r="N435" s="10">
        <f t="shared" si="60"/>
        <v>767017</v>
      </c>
      <c r="O435" s="10">
        <f t="shared" si="61"/>
        <v>160183</v>
      </c>
      <c r="P435" s="11">
        <f t="shared" si="62"/>
        <v>0.18319456603773585</v>
      </c>
      <c r="Q435" s="11">
        <f t="shared" si="63"/>
        <v>0.23155230188679246</v>
      </c>
      <c r="R435" s="11">
        <f t="shared" si="64"/>
        <v>4.8357132075471695E-2</v>
      </c>
      <c r="S435" s="12">
        <f t="shared" si="51"/>
        <v>7721268494897.96</v>
      </c>
      <c r="T435" s="12">
        <f t="shared" si="52"/>
        <v>90478115591.836731</v>
      </c>
      <c r="U435" s="12">
        <f t="shared" si="53"/>
        <v>149535038938.77551</v>
      </c>
      <c r="V435" s="12">
        <f t="shared" si="54"/>
        <v>59056923346.938774</v>
      </c>
      <c r="W435" s="12">
        <f t="shared" si="55"/>
        <v>2890432677469.3877</v>
      </c>
    </row>
    <row r="436" spans="1:23" x14ac:dyDescent="0.3">
      <c r="A436" s="2">
        <v>30376</v>
      </c>
      <c r="B436" s="4">
        <v>3381</v>
      </c>
      <c r="C436" s="4">
        <f t="shared" si="50"/>
        <v>3381000</v>
      </c>
      <c r="D436" s="4">
        <v>43504</v>
      </c>
      <c r="E436" s="4">
        <v>69540</v>
      </c>
      <c r="F436" s="4">
        <v>26036</v>
      </c>
      <c r="G436" s="4"/>
      <c r="H436" s="4"/>
      <c r="I436" s="4">
        <f>I430+((6/12)*(I442-I430))</f>
        <v>1259622000000</v>
      </c>
      <c r="J436" s="3">
        <v>98.1</v>
      </c>
      <c r="K436" s="8">
        <f t="shared" si="49"/>
        <v>2.3285728848114169</v>
      </c>
      <c r="L436" s="9">
        <f t="shared" si="56"/>
        <v>0.3725590062111801</v>
      </c>
      <c r="M436" s="10">
        <f t="shared" si="59"/>
        <v>605045</v>
      </c>
      <c r="N436" s="10">
        <f t="shared" si="60"/>
        <v>773011</v>
      </c>
      <c r="O436" s="10">
        <f t="shared" si="61"/>
        <v>167964</v>
      </c>
      <c r="P436" s="11">
        <f t="shared" si="62"/>
        <v>0.17895445134575569</v>
      </c>
      <c r="Q436" s="11">
        <f t="shared" si="63"/>
        <v>0.22863383614315291</v>
      </c>
      <c r="R436" s="11">
        <f t="shared" si="64"/>
        <v>4.9678793256433006E-2</v>
      </c>
      <c r="S436" s="12">
        <f t="shared" si="51"/>
        <v>7872904923547.4004</v>
      </c>
      <c r="T436" s="12">
        <f t="shared" si="52"/>
        <v>101302234780.83588</v>
      </c>
      <c r="U436" s="12">
        <f t="shared" si="53"/>
        <v>161928958409.78592</v>
      </c>
      <c r="V436" s="12">
        <f t="shared" si="54"/>
        <v>60626723628.95005</v>
      </c>
      <c r="W436" s="12">
        <f t="shared" si="55"/>
        <v>2933121634311.9268</v>
      </c>
    </row>
    <row r="437" spans="1:23" x14ac:dyDescent="0.3">
      <c r="A437" s="2">
        <v>30407</v>
      </c>
      <c r="B437" s="4">
        <v>3381</v>
      </c>
      <c r="C437" s="4">
        <f t="shared" si="50"/>
        <v>3381000</v>
      </c>
      <c r="D437" s="4">
        <v>66234</v>
      </c>
      <c r="E437" s="4">
        <v>69542</v>
      </c>
      <c r="F437" s="4">
        <v>3308</v>
      </c>
      <c r="G437" s="4"/>
      <c r="H437" s="4"/>
      <c r="I437" s="4">
        <f>I430+((7/12)*(I442-I430))</f>
        <v>1279220000000</v>
      </c>
      <c r="J437" s="3">
        <v>98.8</v>
      </c>
      <c r="K437" s="8">
        <f t="shared" si="49"/>
        <v>2.3120748987854252</v>
      </c>
      <c r="L437" s="9">
        <f t="shared" si="56"/>
        <v>0.37835551611949125</v>
      </c>
      <c r="M437" s="10">
        <f t="shared" si="59"/>
        <v>595502</v>
      </c>
      <c r="N437" s="10">
        <f t="shared" si="60"/>
        <v>776480</v>
      </c>
      <c r="O437" s="10">
        <f t="shared" si="61"/>
        <v>180976</v>
      </c>
      <c r="P437" s="11">
        <f t="shared" si="62"/>
        <v>0.17613191363501923</v>
      </c>
      <c r="Q437" s="11">
        <f t="shared" si="63"/>
        <v>0.22965986394557822</v>
      </c>
      <c r="R437" s="11">
        <f t="shared" si="64"/>
        <v>5.3527358769594795E-2</v>
      </c>
      <c r="S437" s="12">
        <f t="shared" si="51"/>
        <v>7817125232793.5225</v>
      </c>
      <c r="T437" s="12">
        <f t="shared" si="52"/>
        <v>153137968846.15384</v>
      </c>
      <c r="U437" s="12">
        <f t="shared" si="53"/>
        <v>160786312611.33603</v>
      </c>
      <c r="V437" s="12">
        <f t="shared" si="54"/>
        <v>7648343765.1821871</v>
      </c>
      <c r="W437" s="12">
        <f t="shared" si="55"/>
        <v>2957652452024.2915</v>
      </c>
    </row>
    <row r="438" spans="1:23" x14ac:dyDescent="0.3">
      <c r="A438" s="2">
        <v>30437</v>
      </c>
      <c r="B438" s="4">
        <v>3381</v>
      </c>
      <c r="C438" s="4">
        <f t="shared" si="50"/>
        <v>3381000</v>
      </c>
      <c r="D438" s="4">
        <v>33755</v>
      </c>
      <c r="E438" s="4">
        <v>63040</v>
      </c>
      <c r="F438" s="4">
        <v>29285</v>
      </c>
      <c r="G438" s="4"/>
      <c r="H438" s="4"/>
      <c r="I438" s="4">
        <f>I430+((8/12)*(I442-I430))</f>
        <v>1298818000000</v>
      </c>
      <c r="J438" s="3">
        <v>99.2</v>
      </c>
      <c r="K438" s="8">
        <f t="shared" si="49"/>
        <v>2.3027520161290322</v>
      </c>
      <c r="L438" s="9">
        <f t="shared" si="56"/>
        <v>0.38415202602780241</v>
      </c>
      <c r="M438" s="10">
        <f t="shared" si="59"/>
        <v>592504</v>
      </c>
      <c r="N438" s="10">
        <f t="shared" si="60"/>
        <v>783837</v>
      </c>
      <c r="O438" s="10">
        <f t="shared" si="61"/>
        <v>191331</v>
      </c>
      <c r="P438" s="11">
        <f t="shared" si="62"/>
        <v>0.17524519372966577</v>
      </c>
      <c r="Q438" s="11">
        <f t="shared" si="63"/>
        <v>0.23183584738243124</v>
      </c>
      <c r="R438" s="11">
        <f t="shared" si="64"/>
        <v>5.6590062111801245E-2</v>
      </c>
      <c r="S438" s="12">
        <f t="shared" si="51"/>
        <v>7785604566532.2578</v>
      </c>
      <c r="T438" s="12">
        <f t="shared" si="52"/>
        <v>77729394304.435486</v>
      </c>
      <c r="U438" s="12">
        <f t="shared" si="53"/>
        <v>145165487096.7742</v>
      </c>
      <c r="V438" s="12">
        <f t="shared" si="54"/>
        <v>67436092792.338707</v>
      </c>
      <c r="W438" s="12">
        <f t="shared" si="55"/>
        <v>2990855768084.6772</v>
      </c>
    </row>
    <row r="439" spans="1:23" x14ac:dyDescent="0.3">
      <c r="A439" s="2">
        <v>30468</v>
      </c>
      <c r="B439" s="4">
        <v>3482.2</v>
      </c>
      <c r="C439" s="4">
        <f t="shared" si="50"/>
        <v>3482200</v>
      </c>
      <c r="D439" s="4">
        <v>66517</v>
      </c>
      <c r="E439" s="4">
        <v>63116</v>
      </c>
      <c r="F439" s="4">
        <v>-3401</v>
      </c>
      <c r="G439" s="4"/>
      <c r="H439" s="4"/>
      <c r="I439" s="4">
        <f>I430+((9/12)*(I442-I430))</f>
        <v>1318416000000</v>
      </c>
      <c r="J439" s="3">
        <v>99.4</v>
      </c>
      <c r="K439" s="8">
        <f t="shared" si="49"/>
        <v>2.2981187122736415</v>
      </c>
      <c r="L439" s="9">
        <f t="shared" si="56"/>
        <v>0.37861581758658319</v>
      </c>
      <c r="M439" s="10">
        <f t="shared" si="59"/>
        <v>592668</v>
      </c>
      <c r="N439" s="10">
        <f t="shared" si="60"/>
        <v>787324</v>
      </c>
      <c r="O439" s="10">
        <f t="shared" si="61"/>
        <v>194654</v>
      </c>
      <c r="P439" s="11">
        <f t="shared" si="62"/>
        <v>0.17019929929355004</v>
      </c>
      <c r="Q439" s="11">
        <f t="shared" si="63"/>
        <v>0.22609959221182011</v>
      </c>
      <c r="R439" s="11">
        <f t="shared" si="64"/>
        <v>5.5899718568720926E-2</v>
      </c>
      <c r="S439" s="12">
        <f t="shared" si="51"/>
        <v>8002508979879.2744</v>
      </c>
      <c r="T439" s="12">
        <f t="shared" si="52"/>
        <v>152863962384.30582</v>
      </c>
      <c r="U439" s="12">
        <f t="shared" si="53"/>
        <v>145048060643.86316</v>
      </c>
      <c r="V439" s="12">
        <f t="shared" si="54"/>
        <v>-7815901740.4426546</v>
      </c>
      <c r="W439" s="12">
        <f t="shared" si="55"/>
        <v>3029876480160.9653</v>
      </c>
    </row>
    <row r="440" spans="1:23" x14ac:dyDescent="0.3">
      <c r="A440" s="2">
        <v>30498</v>
      </c>
      <c r="B440" s="4">
        <v>3482.2</v>
      </c>
      <c r="C440" s="4">
        <f t="shared" si="50"/>
        <v>3482200</v>
      </c>
      <c r="D440" s="4">
        <v>43948</v>
      </c>
      <c r="E440" s="4">
        <v>65360</v>
      </c>
      <c r="F440" s="4">
        <v>21412</v>
      </c>
      <c r="G440" s="4"/>
      <c r="H440" s="4"/>
      <c r="I440" s="4">
        <f>I430+((10/12)*(I442-I430))</f>
        <v>1338014000000</v>
      </c>
      <c r="J440" s="3">
        <v>99.8</v>
      </c>
      <c r="K440" s="8">
        <f t="shared" si="49"/>
        <v>2.2889078156312626</v>
      </c>
      <c r="L440" s="9">
        <f t="shared" si="56"/>
        <v>0.38424386881856298</v>
      </c>
      <c r="M440" s="10">
        <f t="shared" si="59"/>
        <v>591941</v>
      </c>
      <c r="N440" s="10">
        <f t="shared" si="60"/>
        <v>788178</v>
      </c>
      <c r="O440" s="10">
        <f t="shared" si="61"/>
        <v>196235</v>
      </c>
      <c r="P440" s="11">
        <f t="shared" si="62"/>
        <v>0.16999052323243927</v>
      </c>
      <c r="Q440" s="11">
        <f t="shared" si="63"/>
        <v>0.22634483946930101</v>
      </c>
      <c r="R440" s="11">
        <f t="shared" si="64"/>
        <v>5.6353741887312618E-2</v>
      </c>
      <c r="S440" s="12">
        <f t="shared" si="51"/>
        <v>7970434795591.1816</v>
      </c>
      <c r="T440" s="12">
        <f t="shared" si="52"/>
        <v>100592920681.36272</v>
      </c>
      <c r="U440" s="12">
        <f t="shared" si="53"/>
        <v>149603014829.6593</v>
      </c>
      <c r="V440" s="12">
        <f t="shared" si="54"/>
        <v>49010094148.296593</v>
      </c>
      <c r="W440" s="12">
        <f t="shared" si="55"/>
        <v>3062590702024.0483</v>
      </c>
    </row>
    <row r="441" spans="1:23" x14ac:dyDescent="0.3">
      <c r="A441" s="2">
        <v>30529</v>
      </c>
      <c r="B441" s="4">
        <v>3482.2</v>
      </c>
      <c r="C441" s="4">
        <f t="shared" si="50"/>
        <v>3482200</v>
      </c>
      <c r="D441" s="4">
        <f>537006-487323</f>
        <v>49683</v>
      </c>
      <c r="E441" s="4">
        <f>734306-667146</f>
        <v>67160</v>
      </c>
      <c r="F441" s="4">
        <f>197300-179823</f>
        <v>17477</v>
      </c>
      <c r="G441" s="4"/>
      <c r="H441" s="4"/>
      <c r="I441" s="4">
        <f>I430+((11/12)*(I442-I430))</f>
        <v>1357612000000</v>
      </c>
      <c r="J441" s="3">
        <v>100.1</v>
      </c>
      <c r="K441" s="8">
        <f t="shared" si="49"/>
        <v>2.282047952047952</v>
      </c>
      <c r="L441" s="9">
        <f t="shared" si="56"/>
        <v>0.38987192005054278</v>
      </c>
      <c r="M441" s="10">
        <f t="shared" si="59"/>
        <v>596700</v>
      </c>
      <c r="N441" s="10">
        <f t="shared" si="60"/>
        <v>795710</v>
      </c>
      <c r="O441" s="10">
        <f t="shared" si="61"/>
        <v>199008</v>
      </c>
      <c r="P441" s="11">
        <f t="shared" si="62"/>
        <v>0.17135718798460745</v>
      </c>
      <c r="Q441" s="11">
        <f t="shared" si="63"/>
        <v>0.22850783987134571</v>
      </c>
      <c r="R441" s="11">
        <f t="shared" si="64"/>
        <v>5.7150077537189134E-2</v>
      </c>
      <c r="S441" s="12">
        <f t="shared" si="51"/>
        <v>7946547378621.3779</v>
      </c>
      <c r="T441" s="12">
        <f t="shared" si="52"/>
        <v>113378988401.5984</v>
      </c>
      <c r="U441" s="12">
        <f t="shared" si="53"/>
        <v>153262340459.54047</v>
      </c>
      <c r="V441" s="12">
        <f t="shared" si="54"/>
        <v>39883352057.942055</v>
      </c>
      <c r="W441" s="12">
        <f t="shared" si="55"/>
        <v>3098135684275.7241</v>
      </c>
    </row>
    <row r="442" spans="1:23" x14ac:dyDescent="0.3">
      <c r="A442" s="2">
        <v>30560</v>
      </c>
      <c r="B442" s="4">
        <v>3587.1</v>
      </c>
      <c r="C442" s="4">
        <f t="shared" si="50"/>
        <v>3587100</v>
      </c>
      <c r="D442" s="4">
        <f>600562-537006</f>
        <v>63556</v>
      </c>
      <c r="E442" s="4">
        <f>795916-734306</f>
        <v>61610</v>
      </c>
      <c r="F442" s="4">
        <f>195354-197300</f>
        <v>-1946</v>
      </c>
      <c r="G442" s="4"/>
      <c r="H442" s="4"/>
      <c r="I442" s="4">
        <v>1377210000000</v>
      </c>
      <c r="J442" s="3">
        <v>100.4</v>
      </c>
      <c r="K442" s="8">
        <f t="shared" si="49"/>
        <v>2.2752290836653386</v>
      </c>
      <c r="L442" s="9">
        <f t="shared" si="56"/>
        <v>0.38393409718156729</v>
      </c>
      <c r="M442" s="10">
        <f t="shared" si="59"/>
        <v>600562</v>
      </c>
      <c r="N442" s="10">
        <f t="shared" si="60"/>
        <v>795917</v>
      </c>
      <c r="O442" s="10">
        <f t="shared" si="61"/>
        <v>195354</v>
      </c>
      <c r="P442" s="11">
        <f t="shared" si="62"/>
        <v>0.16742270915223997</v>
      </c>
      <c r="Q442" s="11">
        <f t="shared" si="63"/>
        <v>0.22188313679574029</v>
      </c>
      <c r="R442" s="11">
        <f t="shared" si="64"/>
        <v>5.4460148866772605E-2</v>
      </c>
      <c r="S442" s="12">
        <f t="shared" si="51"/>
        <v>8161474246015.9365</v>
      </c>
      <c r="T442" s="12">
        <f t="shared" si="52"/>
        <v>144604459641.43427</v>
      </c>
      <c r="U442" s="12">
        <f t="shared" si="53"/>
        <v>140176863844.62152</v>
      </c>
      <c r="V442" s="12">
        <f t="shared" si="54"/>
        <v>-4427595796.8127489</v>
      </c>
      <c r="W442" s="12">
        <f t="shared" si="55"/>
        <v>3133468246314.7412</v>
      </c>
    </row>
    <row r="443" spans="1:23" x14ac:dyDescent="0.3">
      <c r="A443" s="2">
        <v>30590</v>
      </c>
      <c r="B443" s="4">
        <v>3587.1</v>
      </c>
      <c r="C443" s="4">
        <f t="shared" si="50"/>
        <v>3587100</v>
      </c>
      <c r="D443" s="4">
        <v>45157</v>
      </c>
      <c r="E443" s="4">
        <v>70226</v>
      </c>
      <c r="F443" s="4">
        <v>25069</v>
      </c>
      <c r="G443" s="4"/>
      <c r="H443" s="4"/>
      <c r="I443" s="4">
        <f>I442+((1/12)*(I454-I442))</f>
        <v>1393464666666.6667</v>
      </c>
      <c r="J443" s="3">
        <v>100.8</v>
      </c>
      <c r="K443" s="8">
        <f t="shared" si="49"/>
        <v>2.266200396825397</v>
      </c>
      <c r="L443" s="9">
        <f t="shared" si="56"/>
        <v>0.38846551996506001</v>
      </c>
      <c r="M443" s="10">
        <f t="shared" si="59"/>
        <v>605180</v>
      </c>
      <c r="N443" s="10">
        <f t="shared" si="60"/>
        <v>799435</v>
      </c>
      <c r="O443" s="10">
        <f t="shared" si="61"/>
        <v>194254</v>
      </c>
      <c r="P443" s="11">
        <f t="shared" si="62"/>
        <v>0.16871010008084525</v>
      </c>
      <c r="Q443" s="11">
        <f t="shared" si="63"/>
        <v>0.22286387332385493</v>
      </c>
      <c r="R443" s="11">
        <f t="shared" si="64"/>
        <v>5.4153494466281954E-2</v>
      </c>
      <c r="S443" s="12">
        <f t="shared" si="51"/>
        <v>8129087443452.3818</v>
      </c>
      <c r="T443" s="12">
        <f t="shared" si="52"/>
        <v>102334811319.44444</v>
      </c>
      <c r="U443" s="12">
        <f t="shared" si="53"/>
        <v>159146189067.46033</v>
      </c>
      <c r="V443" s="12">
        <f t="shared" si="54"/>
        <v>56811377748.015877</v>
      </c>
      <c r="W443" s="12">
        <f t="shared" si="55"/>
        <v>3157870180562.1699</v>
      </c>
    </row>
    <row r="444" spans="1:23" x14ac:dyDescent="0.3">
      <c r="A444" s="2">
        <v>30621</v>
      </c>
      <c r="B444" s="4">
        <v>3587.1</v>
      </c>
      <c r="C444" s="4">
        <f t="shared" si="50"/>
        <v>3587100</v>
      </c>
      <c r="D444" s="4">
        <v>46202</v>
      </c>
      <c r="E444" s="4">
        <v>67794</v>
      </c>
      <c r="F444" s="4">
        <v>21591</v>
      </c>
      <c r="G444" s="4"/>
      <c r="H444" s="4"/>
      <c r="I444" s="4">
        <f>I442+((2/12)*(I454-I442))</f>
        <v>1409719333333.3333</v>
      </c>
      <c r="J444" s="3">
        <v>101.1</v>
      </c>
      <c r="K444" s="8">
        <f t="shared" si="49"/>
        <v>2.2594757665677547</v>
      </c>
      <c r="L444" s="9">
        <f t="shared" si="56"/>
        <v>0.39299694274855268</v>
      </c>
      <c r="M444" s="10">
        <f t="shared" si="59"/>
        <v>609375</v>
      </c>
      <c r="N444" s="10">
        <f t="shared" si="60"/>
        <v>801063</v>
      </c>
      <c r="O444" s="10">
        <f t="shared" si="61"/>
        <v>191687</v>
      </c>
      <c r="P444" s="11">
        <f t="shared" si="62"/>
        <v>0.16987956845362548</v>
      </c>
      <c r="Q444" s="11">
        <f t="shared" si="63"/>
        <v>0.22331772183658108</v>
      </c>
      <c r="R444" s="11">
        <f t="shared" si="64"/>
        <v>5.343787460622787E-2</v>
      </c>
      <c r="S444" s="12">
        <f t="shared" si="51"/>
        <v>8104965522255.1934</v>
      </c>
      <c r="T444" s="12">
        <f t="shared" si="52"/>
        <v>104392299366.96339</v>
      </c>
      <c r="U444" s="12">
        <f t="shared" si="53"/>
        <v>153178900118.69434</v>
      </c>
      <c r="V444" s="12">
        <f t="shared" si="54"/>
        <v>48784341275.964394</v>
      </c>
      <c r="W444" s="12">
        <f t="shared" si="55"/>
        <v>3185226671328.7173</v>
      </c>
    </row>
    <row r="445" spans="1:23" x14ac:dyDescent="0.3">
      <c r="A445" s="2">
        <v>30651</v>
      </c>
      <c r="B445" s="4">
        <v>3688.1</v>
      </c>
      <c r="C445" s="4">
        <f t="shared" si="50"/>
        <v>3688100</v>
      </c>
      <c r="D445" s="4">
        <v>58044</v>
      </c>
      <c r="E445" s="4">
        <v>74705</v>
      </c>
      <c r="F445" s="4">
        <v>16661</v>
      </c>
      <c r="G445" s="4"/>
      <c r="H445" s="4"/>
      <c r="I445" s="4">
        <f>I442+((3/12)*(I454-I442))</f>
        <v>1425974000000</v>
      </c>
      <c r="J445" s="3">
        <v>101.4</v>
      </c>
      <c r="K445" s="8">
        <f t="shared" si="49"/>
        <v>2.2527909270216959</v>
      </c>
      <c r="L445" s="9">
        <f t="shared" si="56"/>
        <v>0.38664190233453538</v>
      </c>
      <c r="M445" s="10">
        <f t="shared" si="59"/>
        <v>612921</v>
      </c>
      <c r="N445" s="10">
        <f t="shared" si="60"/>
        <v>803332</v>
      </c>
      <c r="O445" s="10">
        <f t="shared" si="61"/>
        <v>190410</v>
      </c>
      <c r="P445" s="11">
        <f t="shared" si="62"/>
        <v>0.1661888235134622</v>
      </c>
      <c r="Q445" s="11">
        <f t="shared" si="63"/>
        <v>0.21781730430302865</v>
      </c>
      <c r="R445" s="11">
        <f t="shared" si="64"/>
        <v>5.1628209647243836E-2</v>
      </c>
      <c r="S445" s="12">
        <f t="shared" si="51"/>
        <v>8308518217948.7168</v>
      </c>
      <c r="T445" s="12">
        <f t="shared" si="52"/>
        <v>130760996568.04732</v>
      </c>
      <c r="U445" s="12">
        <f t="shared" si="53"/>
        <v>168294746203.15579</v>
      </c>
      <c r="V445" s="12">
        <f t="shared" si="54"/>
        <v>37533749635.108475</v>
      </c>
      <c r="W445" s="12">
        <f t="shared" si="55"/>
        <v>3212421289368.8359</v>
      </c>
    </row>
    <row r="446" spans="1:23" x14ac:dyDescent="0.3">
      <c r="A446" s="2">
        <v>30682</v>
      </c>
      <c r="B446" s="4">
        <v>3688.1</v>
      </c>
      <c r="C446" s="4">
        <f t="shared" si="50"/>
        <v>3688100</v>
      </c>
      <c r="D446" s="4">
        <v>62537</v>
      </c>
      <c r="E446" s="4">
        <v>68052</v>
      </c>
      <c r="F446" s="4">
        <v>5515</v>
      </c>
      <c r="G446" s="4"/>
      <c r="H446" s="4"/>
      <c r="I446" s="4">
        <f>I442+((4/12)*(I454-I442))</f>
        <v>1442228666666.6667</v>
      </c>
      <c r="J446" s="3">
        <v>102.1</v>
      </c>
      <c r="K446" s="8">
        <f t="shared" si="49"/>
        <v>2.2373457394711069</v>
      </c>
      <c r="L446" s="9">
        <f t="shared" si="56"/>
        <v>0.39104923040770767</v>
      </c>
      <c r="M446" s="10">
        <f t="shared" si="59"/>
        <v>617953</v>
      </c>
      <c r="N446" s="10">
        <f t="shared" si="60"/>
        <v>804297</v>
      </c>
      <c r="O446" s="10">
        <f t="shared" si="61"/>
        <v>186343</v>
      </c>
      <c r="P446" s="11">
        <f t="shared" si="62"/>
        <v>0.16755321168081125</v>
      </c>
      <c r="Q446" s="11">
        <f t="shared" si="63"/>
        <v>0.21807895664434263</v>
      </c>
      <c r="R446" s="11">
        <f t="shared" si="64"/>
        <v>5.0525473821208755E-2</v>
      </c>
      <c r="S446" s="12">
        <f t="shared" si="51"/>
        <v>8251554821743.3896</v>
      </c>
      <c r="T446" s="12">
        <f t="shared" si="52"/>
        <v>139916890509.30463</v>
      </c>
      <c r="U446" s="12">
        <f t="shared" si="53"/>
        <v>152255852262.48779</v>
      </c>
      <c r="V446" s="12">
        <f t="shared" si="54"/>
        <v>12338961753.183155</v>
      </c>
      <c r="W446" s="12">
        <f t="shared" si="55"/>
        <v>3226764162709.7622</v>
      </c>
    </row>
    <row r="447" spans="1:23" x14ac:dyDescent="0.3">
      <c r="A447" s="2">
        <v>30713</v>
      </c>
      <c r="B447" s="4">
        <v>3688.1</v>
      </c>
      <c r="C447" s="4">
        <f t="shared" si="50"/>
        <v>3688100</v>
      </c>
      <c r="D447" s="4">
        <v>47886</v>
      </c>
      <c r="E447" s="4">
        <v>68267</v>
      </c>
      <c r="F447" s="4">
        <v>20381</v>
      </c>
      <c r="G447" s="4"/>
      <c r="H447" s="4"/>
      <c r="I447" s="4">
        <f>I442+((5/12)*(I454-I442))</f>
        <v>1458483333333.3333</v>
      </c>
      <c r="J447" s="3">
        <v>102.6</v>
      </c>
      <c r="K447" s="8">
        <f t="shared" si="49"/>
        <v>2.2264424951267059</v>
      </c>
      <c r="L447" s="9">
        <f t="shared" si="56"/>
        <v>0.39545655848087991</v>
      </c>
      <c r="M447" s="10">
        <f t="shared" si="59"/>
        <v>627023</v>
      </c>
      <c r="N447" s="10">
        <f t="shared" si="60"/>
        <v>808412</v>
      </c>
      <c r="O447" s="10">
        <f t="shared" si="61"/>
        <v>181388</v>
      </c>
      <c r="P447" s="11">
        <f t="shared" si="62"/>
        <v>0.17001247254683985</v>
      </c>
      <c r="Q447" s="11">
        <f t="shared" si="63"/>
        <v>0.21919470730186275</v>
      </c>
      <c r="R447" s="11">
        <f t="shared" si="64"/>
        <v>4.9181963612700309E-2</v>
      </c>
      <c r="S447" s="12">
        <f t="shared" si="51"/>
        <v>8211342566276.8037</v>
      </c>
      <c r="T447" s="12">
        <f t="shared" si="52"/>
        <v>106615425321.63744</v>
      </c>
      <c r="U447" s="12">
        <f t="shared" si="53"/>
        <v>151992549814.81482</v>
      </c>
      <c r="V447" s="12">
        <f t="shared" si="54"/>
        <v>45377124493.177391</v>
      </c>
      <c r="W447" s="12">
        <f t="shared" si="55"/>
        <v>3247229271767.3813</v>
      </c>
    </row>
    <row r="448" spans="1:23" x14ac:dyDescent="0.3">
      <c r="A448" s="2">
        <v>30742</v>
      </c>
      <c r="B448" s="4">
        <v>3807.4</v>
      </c>
      <c r="C448" s="4">
        <f t="shared" si="50"/>
        <v>3807400</v>
      </c>
      <c r="D448" s="4">
        <v>44464</v>
      </c>
      <c r="E448" s="4">
        <v>73020</v>
      </c>
      <c r="F448" s="4">
        <v>28555</v>
      </c>
      <c r="G448" s="4"/>
      <c r="H448" s="4"/>
      <c r="I448" s="4">
        <f>I442+((6/12)*(I454-I442))</f>
        <v>1474738000000</v>
      </c>
      <c r="J448" s="3">
        <v>102.9</v>
      </c>
      <c r="K448" s="8">
        <f t="shared" si="49"/>
        <v>2.2199514091350823</v>
      </c>
      <c r="L448" s="9">
        <f t="shared" si="56"/>
        <v>0.38733466407522193</v>
      </c>
      <c r="M448" s="10">
        <f t="shared" si="59"/>
        <v>627983</v>
      </c>
      <c r="N448" s="10">
        <f t="shared" si="60"/>
        <v>811892</v>
      </c>
      <c r="O448" s="10">
        <f t="shared" si="61"/>
        <v>183907</v>
      </c>
      <c r="P448" s="11">
        <f t="shared" si="62"/>
        <v>0.16493749015075904</v>
      </c>
      <c r="Q448" s="11">
        <f t="shared" si="63"/>
        <v>0.21324053159636497</v>
      </c>
      <c r="R448" s="11">
        <f t="shared" si="64"/>
        <v>4.8302516152755159E-2</v>
      </c>
      <c r="S448" s="12">
        <f t="shared" si="51"/>
        <v>8452242995140.9121</v>
      </c>
      <c r="T448" s="12">
        <f t="shared" si="52"/>
        <v>98707919455.782288</v>
      </c>
      <c r="U448" s="12">
        <f t="shared" si="53"/>
        <v>162100851895.0437</v>
      </c>
      <c r="V448" s="12">
        <f t="shared" si="54"/>
        <v>63390712487.852272</v>
      </c>
      <c r="W448" s="12">
        <f t="shared" si="55"/>
        <v>3273846701205.0527</v>
      </c>
    </row>
    <row r="449" spans="1:23" x14ac:dyDescent="0.3">
      <c r="A449" s="2">
        <v>30773</v>
      </c>
      <c r="B449" s="4">
        <v>3807.4</v>
      </c>
      <c r="C449" s="4">
        <f t="shared" si="50"/>
        <v>3807400</v>
      </c>
      <c r="D449" s="4">
        <v>80180</v>
      </c>
      <c r="E449" s="4">
        <v>68687</v>
      </c>
      <c r="F449" s="4">
        <v>-11493</v>
      </c>
      <c r="G449" s="4"/>
      <c r="H449" s="4"/>
      <c r="I449" s="4">
        <f>I442+((7/12)*(I454-I442))</f>
        <v>1490992666666.6667</v>
      </c>
      <c r="J449" s="3">
        <v>103.3</v>
      </c>
      <c r="K449" s="8">
        <f t="shared" si="49"/>
        <v>2.2113552758954502</v>
      </c>
      <c r="L449" s="9">
        <f t="shared" si="56"/>
        <v>0.39160389417100033</v>
      </c>
      <c r="M449" s="10">
        <f t="shared" si="59"/>
        <v>641929</v>
      </c>
      <c r="N449" s="10">
        <f t="shared" si="60"/>
        <v>811037</v>
      </c>
      <c r="O449" s="10">
        <f t="shared" si="61"/>
        <v>169106</v>
      </c>
      <c r="P449" s="11">
        <f t="shared" si="62"/>
        <v>0.16860035719913852</v>
      </c>
      <c r="Q449" s="11">
        <f t="shared" si="63"/>
        <v>0.21301596890266322</v>
      </c>
      <c r="R449" s="11">
        <f t="shared" si="64"/>
        <v>4.4415086410673953E-2</v>
      </c>
      <c r="S449" s="12">
        <f t="shared" si="51"/>
        <v>8419514077444.3369</v>
      </c>
      <c r="T449" s="12">
        <f t="shared" si="52"/>
        <v>177306466021.29721</v>
      </c>
      <c r="U449" s="12">
        <f t="shared" si="53"/>
        <v>151891359835.43079</v>
      </c>
      <c r="V449" s="12">
        <f t="shared" si="54"/>
        <v>-25415106185.866409</v>
      </c>
      <c r="W449" s="12">
        <f t="shared" si="55"/>
        <v>3297114499754.7598</v>
      </c>
    </row>
    <row r="450" spans="1:23" x14ac:dyDescent="0.3">
      <c r="A450" s="2">
        <v>30803</v>
      </c>
      <c r="B450" s="4">
        <v>3807.4</v>
      </c>
      <c r="C450" s="4">
        <f t="shared" si="50"/>
        <v>3807400</v>
      </c>
      <c r="D450" s="4">
        <v>37459</v>
      </c>
      <c r="E450" s="4">
        <v>71391</v>
      </c>
      <c r="F450" s="4">
        <v>33932</v>
      </c>
      <c r="G450" s="4"/>
      <c r="H450" s="4"/>
      <c r="I450" s="4">
        <f>I442+((8/12)*(I454-I442))</f>
        <v>1507247333333.3333</v>
      </c>
      <c r="J450" s="3">
        <v>103.5</v>
      </c>
      <c r="K450" s="8">
        <f t="shared" ref="K450:K513" si="65">J$783/J450</f>
        <v>2.2070821256038649</v>
      </c>
      <c r="L450" s="9">
        <f t="shared" si="56"/>
        <v>0.39587312426677873</v>
      </c>
      <c r="M450" s="10">
        <f t="shared" si="59"/>
        <v>645633</v>
      </c>
      <c r="N450" s="10">
        <f t="shared" si="60"/>
        <v>819388</v>
      </c>
      <c r="O450" s="10">
        <f t="shared" si="61"/>
        <v>173753</v>
      </c>
      <c r="P450" s="11">
        <f t="shared" si="62"/>
        <v>0.169573199558754</v>
      </c>
      <c r="Q450" s="11">
        <f t="shared" si="63"/>
        <v>0.21520932920102959</v>
      </c>
      <c r="R450" s="11">
        <f t="shared" si="64"/>
        <v>4.5635604349424805E-2</v>
      </c>
      <c r="S450" s="12">
        <f t="shared" si="51"/>
        <v>8403244485024.1543</v>
      </c>
      <c r="T450" s="12">
        <f t="shared" si="52"/>
        <v>82675089342.995163</v>
      </c>
      <c r="U450" s="12">
        <f t="shared" si="53"/>
        <v>157565800028.9855</v>
      </c>
      <c r="V450" s="12">
        <f t="shared" si="54"/>
        <v>74890710685.990341</v>
      </c>
      <c r="W450" s="12">
        <f t="shared" si="55"/>
        <v>3326618648264.0903</v>
      </c>
    </row>
    <row r="451" spans="1:23" x14ac:dyDescent="0.3">
      <c r="A451" s="2">
        <v>30834</v>
      </c>
      <c r="B451" s="4">
        <v>3906.3</v>
      </c>
      <c r="C451" s="4">
        <f t="shared" si="50"/>
        <v>3906300</v>
      </c>
      <c r="D451" s="4">
        <v>69282</v>
      </c>
      <c r="E451" s="4">
        <v>71283</v>
      </c>
      <c r="F451" s="4">
        <v>2000</v>
      </c>
      <c r="G451" s="4"/>
      <c r="H451" s="4"/>
      <c r="I451" s="4">
        <f>I442+((9/12)*(I454-I442))</f>
        <v>1523502000000</v>
      </c>
      <c r="J451" s="3">
        <v>103.7</v>
      </c>
      <c r="K451" s="8">
        <f t="shared" si="65"/>
        <v>2.202825458052073</v>
      </c>
      <c r="L451" s="9">
        <f t="shared" si="56"/>
        <v>0.3900115198525459</v>
      </c>
      <c r="M451" s="10">
        <f t="shared" si="59"/>
        <v>648398</v>
      </c>
      <c r="N451" s="10">
        <f t="shared" si="60"/>
        <v>827555</v>
      </c>
      <c r="O451" s="10">
        <f t="shared" si="61"/>
        <v>179154</v>
      </c>
      <c r="P451" s="11">
        <f t="shared" si="62"/>
        <v>0.16598776335662904</v>
      </c>
      <c r="Q451" s="11">
        <f t="shared" si="63"/>
        <v>0.21185136830248572</v>
      </c>
      <c r="R451" s="11">
        <f t="shared" si="64"/>
        <v>4.5862836955686964E-2</v>
      </c>
      <c r="S451" s="12">
        <f t="shared" si="51"/>
        <v>8604897086788.8125</v>
      </c>
      <c r="T451" s="12">
        <f t="shared" si="52"/>
        <v>152616153384.76373</v>
      </c>
      <c r="U451" s="12">
        <f t="shared" si="53"/>
        <v>157024007126.32593</v>
      </c>
      <c r="V451" s="12">
        <f t="shared" si="54"/>
        <v>4405650916.104146</v>
      </c>
      <c r="W451" s="12">
        <f t="shared" si="55"/>
        <v>3356008990993.2495</v>
      </c>
    </row>
    <row r="452" spans="1:23" x14ac:dyDescent="0.3">
      <c r="A452" s="2">
        <v>30864</v>
      </c>
      <c r="B452" s="4">
        <v>3906.3</v>
      </c>
      <c r="C452" s="4">
        <f t="shared" si="50"/>
        <v>3906300</v>
      </c>
      <c r="D452" s="4">
        <v>52017</v>
      </c>
      <c r="E452" s="4">
        <v>68432</v>
      </c>
      <c r="F452" s="4">
        <v>16416</v>
      </c>
      <c r="G452" s="4"/>
      <c r="H452" s="4"/>
      <c r="I452" s="4">
        <f>I442+((10/12)*(I454-I442))</f>
        <v>1539756666666.6667</v>
      </c>
      <c r="J452" s="3">
        <v>104.1</v>
      </c>
      <c r="K452" s="8">
        <f t="shared" si="65"/>
        <v>2.194361191162344</v>
      </c>
      <c r="L452" s="9">
        <f t="shared" si="56"/>
        <v>0.39417266125660261</v>
      </c>
      <c r="M452" s="10">
        <f t="shared" si="59"/>
        <v>656467</v>
      </c>
      <c r="N452" s="10">
        <f t="shared" si="60"/>
        <v>830627</v>
      </c>
      <c r="O452" s="10">
        <f t="shared" si="61"/>
        <v>174158</v>
      </c>
      <c r="P452" s="11">
        <f t="shared" si="62"/>
        <v>0.16805340091646828</v>
      </c>
      <c r="Q452" s="11">
        <f t="shared" si="63"/>
        <v>0.21263779023628498</v>
      </c>
      <c r="R452" s="11">
        <f t="shared" si="64"/>
        <v>4.4583877326370223E-2</v>
      </c>
      <c r="S452" s="12">
        <f t="shared" si="51"/>
        <v>8571833121037.4648</v>
      </c>
      <c r="T452" s="12">
        <f t="shared" si="52"/>
        <v>114144086080.69165</v>
      </c>
      <c r="U452" s="12">
        <f t="shared" si="53"/>
        <v>150164525033.62152</v>
      </c>
      <c r="V452" s="12">
        <f t="shared" si="54"/>
        <v>36022633314.12104</v>
      </c>
      <c r="W452" s="12">
        <f t="shared" si="55"/>
        <v>3378782273166.8271</v>
      </c>
    </row>
    <row r="453" spans="1:23" x14ac:dyDescent="0.3">
      <c r="A453" s="2">
        <v>30895</v>
      </c>
      <c r="B453" s="4">
        <v>3906.3</v>
      </c>
      <c r="C453" s="4">
        <f t="shared" ref="C453:C516" si="66">B453*1000</f>
        <v>3906300</v>
      </c>
      <c r="D453" s="4">
        <v>55209</v>
      </c>
      <c r="E453" s="4">
        <v>88707</v>
      </c>
      <c r="F453" s="4">
        <v>33498</v>
      </c>
      <c r="G453" s="4"/>
      <c r="H453" s="4"/>
      <c r="I453" s="4">
        <f>I442+((11/12)*(I454-I442))</f>
        <v>1556011333333.3333</v>
      </c>
      <c r="J453" s="3">
        <v>104.4</v>
      </c>
      <c r="K453" s="8">
        <f t="shared" si="65"/>
        <v>2.1880555555555552</v>
      </c>
      <c r="L453" s="9">
        <f t="shared" si="56"/>
        <v>0.39833380266065926</v>
      </c>
      <c r="M453" s="10">
        <f t="shared" si="59"/>
        <v>661993</v>
      </c>
      <c r="N453" s="10">
        <f t="shared" si="60"/>
        <v>852174</v>
      </c>
      <c r="O453" s="10">
        <f t="shared" si="61"/>
        <v>190179</v>
      </c>
      <c r="P453" s="11">
        <f t="shared" si="62"/>
        <v>0.16946803880910324</v>
      </c>
      <c r="Q453" s="11">
        <f t="shared" si="63"/>
        <v>0.21815375163197911</v>
      </c>
      <c r="R453" s="11">
        <f t="shared" si="64"/>
        <v>4.8685200829429384E-2</v>
      </c>
      <c r="S453" s="12">
        <f t="shared" ref="S453:S516" si="67">C453*K453*1000000</f>
        <v>8547201416666.666</v>
      </c>
      <c r="T453" s="12">
        <f t="shared" ref="T453:T516" si="68">$K453*D453*1000000</f>
        <v>120800359166.66664</v>
      </c>
      <c r="U453" s="12">
        <f t="shared" ref="U453:U516" si="69">$K453*E453*1000000</f>
        <v>194095844166.66666</v>
      </c>
      <c r="V453" s="12">
        <f t="shared" ref="V453:V516" si="70">$K453*F453*1000000</f>
        <v>73295484999.999985</v>
      </c>
      <c r="W453" s="12">
        <f t="shared" ref="W453:W516" si="71">K453*I453</f>
        <v>3404639242407.4067</v>
      </c>
    </row>
    <row r="454" spans="1:23" x14ac:dyDescent="0.3">
      <c r="A454" s="2">
        <v>30926</v>
      </c>
      <c r="B454" s="4">
        <v>3976</v>
      </c>
      <c r="C454" s="4">
        <f t="shared" si="66"/>
        <v>3976000</v>
      </c>
      <c r="D454" s="4">
        <v>68019</v>
      </c>
      <c r="E454" s="4">
        <v>51234</v>
      </c>
      <c r="F454" s="4">
        <v>-16785</v>
      </c>
      <c r="G454" s="4"/>
      <c r="H454" s="4"/>
      <c r="I454" s="4">
        <v>1572266000000</v>
      </c>
      <c r="J454" s="3">
        <v>104.7</v>
      </c>
      <c r="K454" s="8">
        <f t="shared" si="65"/>
        <v>2.1817860553963704</v>
      </c>
      <c r="L454" s="9">
        <f t="shared" si="56"/>
        <v>0.39543913480885312</v>
      </c>
      <c r="M454" s="10">
        <f t="shared" si="59"/>
        <v>666456</v>
      </c>
      <c r="N454" s="10">
        <f t="shared" si="60"/>
        <v>841798</v>
      </c>
      <c r="O454" s="10">
        <f t="shared" si="61"/>
        <v>175340</v>
      </c>
      <c r="P454" s="11">
        <f t="shared" si="62"/>
        <v>0.16761971830985917</v>
      </c>
      <c r="Q454" s="11">
        <f t="shared" si="63"/>
        <v>0.21171981891348088</v>
      </c>
      <c r="R454" s="11">
        <f t="shared" si="64"/>
        <v>4.409959758551308E-2</v>
      </c>
      <c r="S454" s="12">
        <f t="shared" si="67"/>
        <v>8674781356255.9687</v>
      </c>
      <c r="T454" s="12">
        <f t="shared" si="68"/>
        <v>148402905702.00574</v>
      </c>
      <c r="U454" s="12">
        <f t="shared" si="69"/>
        <v>111781626762.17763</v>
      </c>
      <c r="V454" s="12">
        <f t="shared" si="70"/>
        <v>-36621278939.828079</v>
      </c>
      <c r="W454" s="12">
        <f t="shared" si="71"/>
        <v>3430348034173.8296</v>
      </c>
    </row>
    <row r="455" spans="1:23" x14ac:dyDescent="0.3">
      <c r="A455" s="2">
        <v>30956</v>
      </c>
      <c r="B455" s="4">
        <v>3976</v>
      </c>
      <c r="C455" s="4">
        <f t="shared" si="66"/>
        <v>3976000</v>
      </c>
      <c r="D455" s="4">
        <v>52251</v>
      </c>
      <c r="E455" s="4">
        <v>80260</v>
      </c>
      <c r="F455" s="4">
        <v>28009</v>
      </c>
      <c r="G455" s="4"/>
      <c r="H455" s="4"/>
      <c r="I455" s="4">
        <f>I454+((1/12)*(I466-I454))</f>
        <v>1593169083333.3333</v>
      </c>
      <c r="J455" s="3">
        <v>105.1</v>
      </c>
      <c r="K455" s="8">
        <f t="shared" si="65"/>
        <v>2.1734823977164606</v>
      </c>
      <c r="L455" s="9">
        <f t="shared" si="56"/>
        <v>0.40069644953051642</v>
      </c>
      <c r="M455" s="10">
        <f t="shared" si="59"/>
        <v>673550</v>
      </c>
      <c r="N455" s="10">
        <f t="shared" si="60"/>
        <v>851832</v>
      </c>
      <c r="O455" s="10">
        <f t="shared" si="61"/>
        <v>178280</v>
      </c>
      <c r="P455" s="11">
        <f t="shared" si="62"/>
        <v>0.16940392354124748</v>
      </c>
      <c r="Q455" s="11">
        <f t="shared" si="63"/>
        <v>0.21424346076458753</v>
      </c>
      <c r="R455" s="11">
        <f t="shared" si="64"/>
        <v>4.4839034205231387E-2</v>
      </c>
      <c r="S455" s="12">
        <f t="shared" si="67"/>
        <v>8641766013320.6475</v>
      </c>
      <c r="T455" s="12">
        <f t="shared" si="68"/>
        <v>113566628763.08278</v>
      </c>
      <c r="U455" s="12">
        <f t="shared" si="69"/>
        <v>174443697240.72311</v>
      </c>
      <c r="V455" s="12">
        <f t="shared" si="70"/>
        <v>60877068477.640343</v>
      </c>
      <c r="W455" s="12">
        <f t="shared" si="71"/>
        <v>3462724959211.0688</v>
      </c>
    </row>
    <row r="456" spans="1:23" x14ac:dyDescent="0.3">
      <c r="A456" s="2">
        <v>30987</v>
      </c>
      <c r="B456" s="4">
        <v>3976</v>
      </c>
      <c r="C456" s="4">
        <f t="shared" si="66"/>
        <v>3976000</v>
      </c>
      <c r="D456" s="4">
        <v>51494</v>
      </c>
      <c r="E456" s="4">
        <v>80390</v>
      </c>
      <c r="F456" s="4">
        <v>28896</v>
      </c>
      <c r="G456" s="4"/>
      <c r="H456" s="4"/>
      <c r="I456" s="4">
        <f>I454+((2/12)*(I466-I454))</f>
        <v>1614072166666.6667</v>
      </c>
      <c r="J456" s="3">
        <v>105.3</v>
      </c>
      <c r="K456" s="8">
        <f t="shared" si="65"/>
        <v>2.1693542260208929</v>
      </c>
      <c r="L456" s="9">
        <f t="shared" ref="L456:L519" si="72">(I456/(C456*1000000))</f>
        <v>0.40595376425217977</v>
      </c>
      <c r="M456" s="10">
        <f t="shared" si="59"/>
        <v>678842</v>
      </c>
      <c r="N456" s="10">
        <f t="shared" si="60"/>
        <v>864428</v>
      </c>
      <c r="O456" s="10">
        <f t="shared" si="61"/>
        <v>185585</v>
      </c>
      <c r="P456" s="11">
        <f t="shared" si="62"/>
        <v>0.17073490945674044</v>
      </c>
      <c r="Q456" s="11">
        <f t="shared" si="63"/>
        <v>0.21741146881287726</v>
      </c>
      <c r="R456" s="11">
        <f t="shared" si="64"/>
        <v>4.6676307847082495E-2</v>
      </c>
      <c r="S456" s="12">
        <f t="shared" si="67"/>
        <v>8625352402659.0693</v>
      </c>
      <c r="T456" s="12">
        <f t="shared" si="68"/>
        <v>111708726514.71986</v>
      </c>
      <c r="U456" s="12">
        <f t="shared" si="69"/>
        <v>174394386229.81958</v>
      </c>
      <c r="V456" s="12">
        <f t="shared" si="70"/>
        <v>62685659715.099716</v>
      </c>
      <c r="W456" s="12">
        <f t="shared" si="71"/>
        <v>3501494275861.0327</v>
      </c>
    </row>
    <row r="457" spans="1:23" x14ac:dyDescent="0.3">
      <c r="A457" s="2">
        <v>31017</v>
      </c>
      <c r="B457" s="4">
        <v>4034</v>
      </c>
      <c r="C457" s="4">
        <f t="shared" si="66"/>
        <v>4034000</v>
      </c>
      <c r="D457" s="4">
        <v>62404</v>
      </c>
      <c r="E457" s="4">
        <v>76971</v>
      </c>
      <c r="F457" s="4">
        <v>14568</v>
      </c>
      <c r="G457" s="4"/>
      <c r="H457" s="4"/>
      <c r="I457" s="4">
        <f>I454+((3/12)*(I466-I454))</f>
        <v>1634975250000</v>
      </c>
      <c r="J457" s="3">
        <v>105.5</v>
      </c>
      <c r="K457" s="8">
        <f t="shared" si="65"/>
        <v>2.1652417061611375</v>
      </c>
      <c r="L457" s="9">
        <f t="shared" si="72"/>
        <v>0.4052987729300942</v>
      </c>
      <c r="M457" s="10">
        <f t="shared" si="59"/>
        <v>683202</v>
      </c>
      <c r="N457" s="10">
        <f t="shared" si="60"/>
        <v>866694</v>
      </c>
      <c r="O457" s="10">
        <f t="shared" si="61"/>
        <v>183492</v>
      </c>
      <c r="P457" s="11">
        <f t="shared" si="62"/>
        <v>0.1693609320773426</v>
      </c>
      <c r="Q457" s="11">
        <f t="shared" si="63"/>
        <v>0.21484729796727814</v>
      </c>
      <c r="R457" s="11">
        <f t="shared" si="64"/>
        <v>4.548636588993555E-2</v>
      </c>
      <c r="S457" s="12">
        <f t="shared" si="67"/>
        <v>8734585042654.0283</v>
      </c>
      <c r="T457" s="12">
        <f t="shared" si="68"/>
        <v>135119743431.27963</v>
      </c>
      <c r="U457" s="12">
        <f t="shared" si="69"/>
        <v>166660819364.92892</v>
      </c>
      <c r="V457" s="12">
        <f t="shared" si="70"/>
        <v>31543241175.35545</v>
      </c>
      <c r="W457" s="12">
        <f t="shared" si="71"/>
        <v>3540116599841.2324</v>
      </c>
    </row>
    <row r="458" spans="1:23" x14ac:dyDescent="0.3">
      <c r="A458" s="2">
        <v>31048</v>
      </c>
      <c r="B458" s="4">
        <v>4034</v>
      </c>
      <c r="C458" s="4">
        <f t="shared" si="66"/>
        <v>4034000</v>
      </c>
      <c r="D458" s="4">
        <v>70454</v>
      </c>
      <c r="E458" s="4">
        <v>78446</v>
      </c>
      <c r="F458" s="4">
        <v>7992</v>
      </c>
      <c r="G458" s="4"/>
      <c r="H458" s="4"/>
      <c r="I458" s="4">
        <f>I454+((4/12)*(I466-I454))</f>
        <v>1655878333333.3333</v>
      </c>
      <c r="J458" s="3">
        <v>105.7</v>
      </c>
      <c r="K458" s="8">
        <f t="shared" si="65"/>
        <v>2.1611447492904445</v>
      </c>
      <c r="L458" s="9">
        <f t="shared" si="72"/>
        <v>0.41048049909105933</v>
      </c>
      <c r="M458" s="10">
        <f t="shared" si="59"/>
        <v>691119</v>
      </c>
      <c r="N458" s="10">
        <f t="shared" si="60"/>
        <v>877088</v>
      </c>
      <c r="O458" s="10">
        <f t="shared" si="61"/>
        <v>185969</v>
      </c>
      <c r="P458" s="11">
        <f t="shared" si="62"/>
        <v>0.17132350024789292</v>
      </c>
      <c r="Q458" s="11">
        <f t="shared" si="63"/>
        <v>0.21742389687654934</v>
      </c>
      <c r="R458" s="11">
        <f t="shared" si="64"/>
        <v>4.610039662865642E-2</v>
      </c>
      <c r="S458" s="12">
        <f t="shared" si="67"/>
        <v>8718057918637.6543</v>
      </c>
      <c r="T458" s="12">
        <f t="shared" si="68"/>
        <v>152261292166.50897</v>
      </c>
      <c r="U458" s="12">
        <f t="shared" si="69"/>
        <v>169533161002.8382</v>
      </c>
      <c r="V458" s="12">
        <f t="shared" si="70"/>
        <v>17271868836.329231</v>
      </c>
      <c r="W458" s="12">
        <f t="shared" si="71"/>
        <v>3578592765547.1455</v>
      </c>
    </row>
    <row r="459" spans="1:23" x14ac:dyDescent="0.3">
      <c r="A459" s="2">
        <v>31079</v>
      </c>
      <c r="B459" s="4">
        <v>4034</v>
      </c>
      <c r="C459" s="4">
        <f t="shared" si="66"/>
        <v>4034000</v>
      </c>
      <c r="D459" s="4">
        <v>54049</v>
      </c>
      <c r="E459" s="4">
        <v>75101</v>
      </c>
      <c r="F459" s="4">
        <v>21053</v>
      </c>
      <c r="G459" s="4"/>
      <c r="H459" s="4"/>
      <c r="I459" s="4">
        <f>I454+((5/12)*(I466-I454))</f>
        <v>1676781416666.6667</v>
      </c>
      <c r="J459" s="3">
        <v>106.3</v>
      </c>
      <c r="K459" s="8">
        <f t="shared" si="65"/>
        <v>2.1489463781749767</v>
      </c>
      <c r="L459" s="9">
        <f t="shared" si="72"/>
        <v>0.41566222525202445</v>
      </c>
      <c r="M459" s="10">
        <f t="shared" si="59"/>
        <v>697282</v>
      </c>
      <c r="N459" s="10">
        <f t="shared" si="60"/>
        <v>883922</v>
      </c>
      <c r="O459" s="10">
        <f t="shared" si="61"/>
        <v>186641</v>
      </c>
      <c r="P459" s="11">
        <f t="shared" si="62"/>
        <v>0.17285126425384234</v>
      </c>
      <c r="Q459" s="11">
        <f t="shared" si="63"/>
        <v>0.21911799702528509</v>
      </c>
      <c r="R459" s="11">
        <f t="shared" si="64"/>
        <v>4.6266980664353002E-2</v>
      </c>
      <c r="S459" s="12">
        <f t="shared" si="67"/>
        <v>8668849689557.8555</v>
      </c>
      <c r="T459" s="12">
        <f t="shared" si="68"/>
        <v>116148402793.97931</v>
      </c>
      <c r="U459" s="12">
        <f t="shared" si="69"/>
        <v>161388021947.31891</v>
      </c>
      <c r="V459" s="12">
        <f t="shared" si="70"/>
        <v>45241768099.717781</v>
      </c>
      <c r="W459" s="12">
        <f t="shared" si="71"/>
        <v>3603313352336.9399</v>
      </c>
    </row>
    <row r="460" spans="1:23" x14ac:dyDescent="0.3">
      <c r="A460" s="2">
        <v>31107</v>
      </c>
      <c r="B460" s="4">
        <v>4117.2</v>
      </c>
      <c r="C460" s="4">
        <f t="shared" si="66"/>
        <v>4117200</v>
      </c>
      <c r="D460" s="4">
        <v>49613</v>
      </c>
      <c r="E460" s="4">
        <v>79115</v>
      </c>
      <c r="F460" s="4">
        <v>29502</v>
      </c>
      <c r="G460" s="4"/>
      <c r="H460" s="4"/>
      <c r="I460" s="4">
        <f>I454+((6/12)*(I466-I454))</f>
        <v>1697684500000</v>
      </c>
      <c r="J460" s="3">
        <v>106.8</v>
      </c>
      <c r="K460" s="8">
        <f t="shared" si="65"/>
        <v>2.1388857677902622</v>
      </c>
      <c r="L460" s="9">
        <f t="shared" si="72"/>
        <v>0.41233957543961913</v>
      </c>
      <c r="M460" s="10">
        <f t="shared" si="59"/>
        <v>702431</v>
      </c>
      <c r="N460" s="10">
        <f t="shared" si="60"/>
        <v>890017</v>
      </c>
      <c r="O460" s="10">
        <f t="shared" si="61"/>
        <v>187588</v>
      </c>
      <c r="P460" s="11">
        <f t="shared" si="62"/>
        <v>0.1706089089672593</v>
      </c>
      <c r="Q460" s="11">
        <f t="shared" si="63"/>
        <v>0.21617045564947052</v>
      </c>
      <c r="R460" s="11">
        <f t="shared" si="64"/>
        <v>4.5562032449237344E-2</v>
      </c>
      <c r="S460" s="12">
        <f t="shared" si="67"/>
        <v>8806220483146.0684</v>
      </c>
      <c r="T460" s="12">
        <f t="shared" si="68"/>
        <v>106116539597.37827</v>
      </c>
      <c r="U460" s="12">
        <f t="shared" si="69"/>
        <v>169217947518.72659</v>
      </c>
      <c r="V460" s="12">
        <f t="shared" si="70"/>
        <v>63101407921.348312</v>
      </c>
      <c r="W460" s="12">
        <f t="shared" si="71"/>
        <v>3631153215248.1274</v>
      </c>
    </row>
    <row r="461" spans="1:23" x14ac:dyDescent="0.3">
      <c r="A461" s="2">
        <v>31138</v>
      </c>
      <c r="B461" s="4">
        <v>4117.2</v>
      </c>
      <c r="C461" s="4">
        <f t="shared" si="66"/>
        <v>4117200</v>
      </c>
      <c r="D461" s="4">
        <v>94599</v>
      </c>
      <c r="E461" s="4">
        <v>83214</v>
      </c>
      <c r="F461" s="4">
        <v>-11386</v>
      </c>
      <c r="G461" s="4"/>
      <c r="H461" s="4"/>
      <c r="I461" s="4">
        <f>I454+((7/12)*(I466-I454))</f>
        <v>1718587583333.3333</v>
      </c>
      <c r="J461" s="3">
        <v>107</v>
      </c>
      <c r="K461" s="8">
        <f t="shared" si="65"/>
        <v>2.1348878504672895</v>
      </c>
      <c r="L461" s="9">
        <f t="shared" si="72"/>
        <v>0.41741658975355417</v>
      </c>
      <c r="M461" s="10">
        <f t="shared" si="59"/>
        <v>716850</v>
      </c>
      <c r="N461" s="10">
        <f t="shared" si="60"/>
        <v>904544</v>
      </c>
      <c r="O461" s="10">
        <f t="shared" si="61"/>
        <v>187695</v>
      </c>
      <c r="P461" s="11">
        <f t="shared" si="62"/>
        <v>0.17411104634217428</v>
      </c>
      <c r="Q461" s="11">
        <f t="shared" si="63"/>
        <v>0.21969882444379676</v>
      </c>
      <c r="R461" s="11">
        <f t="shared" si="64"/>
        <v>4.5588020985135529E-2</v>
      </c>
      <c r="S461" s="12">
        <f t="shared" si="67"/>
        <v>8789760257943.9248</v>
      </c>
      <c r="T461" s="12">
        <f t="shared" si="68"/>
        <v>201958255766.3551</v>
      </c>
      <c r="U461" s="12">
        <f t="shared" si="69"/>
        <v>177652557588.785</v>
      </c>
      <c r="V461" s="12">
        <f t="shared" si="70"/>
        <v>-24307833065.420555</v>
      </c>
      <c r="W461" s="12">
        <f t="shared" si="71"/>
        <v>3668991751622.2734</v>
      </c>
    </row>
    <row r="462" spans="1:23" x14ac:dyDescent="0.3">
      <c r="A462" s="2">
        <v>31168</v>
      </c>
      <c r="B462" s="4">
        <v>4117.2</v>
      </c>
      <c r="C462" s="4">
        <f t="shared" si="66"/>
        <v>4117200</v>
      </c>
      <c r="D462" s="4">
        <v>39794</v>
      </c>
      <c r="E462" s="4">
        <v>81791</v>
      </c>
      <c r="F462" s="4">
        <v>41997</v>
      </c>
      <c r="G462" s="4"/>
      <c r="H462" s="4"/>
      <c r="I462" s="4">
        <f>I454+((8/12)*(I466-I454))</f>
        <v>1739490666666.6667</v>
      </c>
      <c r="J462" s="3">
        <v>107.2</v>
      </c>
      <c r="K462" s="8">
        <f t="shared" si="65"/>
        <v>2.1309048507462687</v>
      </c>
      <c r="L462" s="9">
        <f t="shared" si="72"/>
        <v>0.42249360406748926</v>
      </c>
      <c r="M462" s="10">
        <f t="shared" si="59"/>
        <v>719185</v>
      </c>
      <c r="N462" s="10">
        <f t="shared" si="60"/>
        <v>914944</v>
      </c>
      <c r="O462" s="10">
        <f t="shared" si="61"/>
        <v>195760</v>
      </c>
      <c r="P462" s="11">
        <f t="shared" si="62"/>
        <v>0.17467817934518604</v>
      </c>
      <c r="Q462" s="11">
        <f t="shared" si="63"/>
        <v>0.22222481297969493</v>
      </c>
      <c r="R462" s="11">
        <f t="shared" si="64"/>
        <v>4.7546876518021954E-2</v>
      </c>
      <c r="S462" s="12">
        <f t="shared" si="67"/>
        <v>8773361451492.5371</v>
      </c>
      <c r="T462" s="12">
        <f t="shared" si="68"/>
        <v>84797227630.597015</v>
      </c>
      <c r="U462" s="12">
        <f t="shared" si="69"/>
        <v>174288838647.38806</v>
      </c>
      <c r="V462" s="12">
        <f t="shared" si="70"/>
        <v>89491611016.791046</v>
      </c>
      <c r="W462" s="12">
        <f t="shared" si="71"/>
        <v>3706689099427.8608</v>
      </c>
    </row>
    <row r="463" spans="1:23" x14ac:dyDescent="0.3">
      <c r="A463" s="2">
        <v>31199</v>
      </c>
      <c r="B463" s="4">
        <v>4175.7</v>
      </c>
      <c r="C463" s="4">
        <f t="shared" si="66"/>
        <v>4175700</v>
      </c>
      <c r="D463" s="4">
        <v>72151</v>
      </c>
      <c r="E463" s="4">
        <v>73559</v>
      </c>
      <c r="F463" s="4">
        <v>1408</v>
      </c>
      <c r="G463" s="4"/>
      <c r="H463" s="4"/>
      <c r="I463" s="4">
        <f>I454+((9/12)*(I466-I454))</f>
        <v>1760393750000</v>
      </c>
      <c r="J463" s="3">
        <v>107.5</v>
      </c>
      <c r="K463" s="8">
        <f t="shared" si="65"/>
        <v>2.1249581395348835</v>
      </c>
      <c r="L463" s="9">
        <f t="shared" si="72"/>
        <v>0.42158051344684722</v>
      </c>
      <c r="M463" s="10">
        <f t="shared" si="59"/>
        <v>722054</v>
      </c>
      <c r="N463" s="10">
        <f t="shared" si="60"/>
        <v>917220</v>
      </c>
      <c r="O463" s="10">
        <f t="shared" si="61"/>
        <v>195168</v>
      </c>
      <c r="P463" s="11">
        <f t="shared" si="62"/>
        <v>0.17291807361639966</v>
      </c>
      <c r="Q463" s="11">
        <f t="shared" si="63"/>
        <v>0.21965658452475034</v>
      </c>
      <c r="R463" s="11">
        <f t="shared" si="64"/>
        <v>4.6738989869961924E-2</v>
      </c>
      <c r="S463" s="12">
        <f t="shared" si="67"/>
        <v>8873187703255.8145</v>
      </c>
      <c r="T463" s="12">
        <f t="shared" si="68"/>
        <v>153317854725.58139</v>
      </c>
      <c r="U463" s="12">
        <f t="shared" si="69"/>
        <v>156309795786.04651</v>
      </c>
      <c r="V463" s="12">
        <f t="shared" si="70"/>
        <v>2991941060.465116</v>
      </c>
      <c r="W463" s="12">
        <f t="shared" si="71"/>
        <v>3740763027848.8369</v>
      </c>
    </row>
    <row r="464" spans="1:23" x14ac:dyDescent="0.3">
      <c r="A464" s="2">
        <v>31229</v>
      </c>
      <c r="B464" s="4">
        <v>4175.7</v>
      </c>
      <c r="C464" s="4">
        <f t="shared" si="66"/>
        <v>4175700</v>
      </c>
      <c r="D464" s="4">
        <v>57650</v>
      </c>
      <c r="E464" s="4">
        <v>79183</v>
      </c>
      <c r="F464" s="4">
        <v>21533</v>
      </c>
      <c r="G464" s="4"/>
      <c r="H464" s="4"/>
      <c r="I464" s="4">
        <f>I454+((10/12)*(I466-I454))</f>
        <v>1781296833333.3333</v>
      </c>
      <c r="J464" s="3">
        <v>107.7</v>
      </c>
      <c r="K464" s="8">
        <f t="shared" si="65"/>
        <v>2.1210120705663882</v>
      </c>
      <c r="L464" s="9">
        <f t="shared" si="72"/>
        <v>0.42658640068331855</v>
      </c>
      <c r="M464" s="10">
        <f t="shared" si="59"/>
        <v>727687</v>
      </c>
      <c r="N464" s="10">
        <f t="shared" si="60"/>
        <v>927971</v>
      </c>
      <c r="O464" s="10">
        <f t="shared" si="61"/>
        <v>200285</v>
      </c>
      <c r="P464" s="11">
        <f t="shared" si="62"/>
        <v>0.1742670689944201</v>
      </c>
      <c r="Q464" s="11">
        <f t="shared" si="63"/>
        <v>0.22223124266590033</v>
      </c>
      <c r="R464" s="11">
        <f t="shared" si="64"/>
        <v>4.7964413152285841E-2</v>
      </c>
      <c r="S464" s="12">
        <f t="shared" si="67"/>
        <v>8856710103064.0684</v>
      </c>
      <c r="T464" s="12">
        <f t="shared" si="68"/>
        <v>122276345868.15228</v>
      </c>
      <c r="U464" s="12">
        <f t="shared" si="69"/>
        <v>167948098783.65833</v>
      </c>
      <c r="V464" s="12">
        <f t="shared" si="70"/>
        <v>45671752915.506042</v>
      </c>
      <c r="W464" s="12">
        <f t="shared" si="71"/>
        <v>3778152084761.6836</v>
      </c>
    </row>
    <row r="465" spans="1:23" x14ac:dyDescent="0.3">
      <c r="A465" s="2">
        <v>31260</v>
      </c>
      <c r="B465" s="4">
        <v>4175.7</v>
      </c>
      <c r="C465" s="4">
        <f t="shared" si="66"/>
        <v>4175700</v>
      </c>
      <c r="D465" s="4">
        <v>55781</v>
      </c>
      <c r="E465" s="4">
        <v>83378</v>
      </c>
      <c r="F465" s="4">
        <v>27597</v>
      </c>
      <c r="G465" s="4"/>
      <c r="H465" s="4"/>
      <c r="I465" s="4">
        <f>I454+((11/12)*(I466-I454))</f>
        <v>1802199916666.6667</v>
      </c>
      <c r="J465" s="3">
        <v>107.9</v>
      </c>
      <c r="K465" s="8">
        <f t="shared" si="65"/>
        <v>2.11708063021316</v>
      </c>
      <c r="L465" s="9">
        <f t="shared" si="72"/>
        <v>0.43159228791978993</v>
      </c>
      <c r="M465" s="10">
        <f t="shared" si="59"/>
        <v>728259</v>
      </c>
      <c r="N465" s="10">
        <f t="shared" si="60"/>
        <v>922642</v>
      </c>
      <c r="O465" s="10">
        <f t="shared" si="61"/>
        <v>194384</v>
      </c>
      <c r="P465" s="11">
        <f t="shared" si="62"/>
        <v>0.17440405201523099</v>
      </c>
      <c r="Q465" s="11">
        <f t="shared" si="63"/>
        <v>0.22095504945278635</v>
      </c>
      <c r="R465" s="11">
        <f t="shared" si="64"/>
        <v>4.6551236918360994E-2</v>
      </c>
      <c r="S465" s="12">
        <f t="shared" si="67"/>
        <v>8840293587581.0918</v>
      </c>
      <c r="T465" s="12">
        <f t="shared" si="68"/>
        <v>118092874633.92027</v>
      </c>
      <c r="U465" s="12">
        <f t="shared" si="69"/>
        <v>176517948785.91284</v>
      </c>
      <c r="V465" s="12">
        <f t="shared" si="70"/>
        <v>58425074151.992569</v>
      </c>
      <c r="W465" s="12">
        <f t="shared" si="71"/>
        <v>3815402535346.771</v>
      </c>
    </row>
    <row r="466" spans="1:23" x14ac:dyDescent="0.3">
      <c r="A466" s="2">
        <v>31291</v>
      </c>
      <c r="B466" s="4">
        <v>4258.3</v>
      </c>
      <c r="C466" s="4">
        <f t="shared" si="66"/>
        <v>4258300</v>
      </c>
      <c r="D466" s="4">
        <v>73811</v>
      </c>
      <c r="E466" s="4">
        <v>74575</v>
      </c>
      <c r="F466" s="4">
        <v>764</v>
      </c>
      <c r="G466" s="4"/>
      <c r="H466" s="4"/>
      <c r="I466" s="4">
        <v>1823103000000</v>
      </c>
      <c r="J466" s="3">
        <v>108.1</v>
      </c>
      <c r="K466" s="8">
        <f t="shared" si="65"/>
        <v>2.1131637372802961</v>
      </c>
      <c r="L466" s="9">
        <f t="shared" si="72"/>
        <v>0.42812930042505226</v>
      </c>
      <c r="M466" s="10">
        <f t="shared" si="59"/>
        <v>734051</v>
      </c>
      <c r="N466" s="10">
        <f t="shared" si="60"/>
        <v>945983</v>
      </c>
      <c r="O466" s="10">
        <f t="shared" si="61"/>
        <v>211933</v>
      </c>
      <c r="P466" s="11">
        <f t="shared" si="62"/>
        <v>0.17238123194702112</v>
      </c>
      <c r="Q466" s="11">
        <f t="shared" si="63"/>
        <v>0.22215038865274875</v>
      </c>
      <c r="R466" s="11">
        <f t="shared" si="64"/>
        <v>4.9769391541225373E-2</v>
      </c>
      <c r="S466" s="12">
        <f t="shared" si="67"/>
        <v>8998485142460.6855</v>
      </c>
      <c r="T466" s="12">
        <f t="shared" si="68"/>
        <v>155974728612.39594</v>
      </c>
      <c r="U466" s="12">
        <f t="shared" si="69"/>
        <v>157589185707.6781</v>
      </c>
      <c r="V466" s="12">
        <f t="shared" si="70"/>
        <v>1614457095.2821462</v>
      </c>
      <c r="W466" s="12">
        <f t="shared" si="71"/>
        <v>3852515148926.9194</v>
      </c>
    </row>
    <row r="467" spans="1:23" x14ac:dyDescent="0.3">
      <c r="A467" s="2">
        <v>31321</v>
      </c>
      <c r="B467" s="4">
        <v>4258.3</v>
      </c>
      <c r="C467" s="4">
        <f t="shared" si="66"/>
        <v>4258300</v>
      </c>
      <c r="D467" s="4">
        <v>57886</v>
      </c>
      <c r="E467" s="4">
        <v>84973</v>
      </c>
      <c r="F467" s="4">
        <v>27087</v>
      </c>
      <c r="G467" s="4"/>
      <c r="H467" s="4"/>
      <c r="I467" s="4">
        <f>I466+((1/12)*(I478-I466))</f>
        <v>1848286301388.2017</v>
      </c>
      <c r="J467" s="3">
        <v>108.5</v>
      </c>
      <c r="K467" s="8">
        <f t="shared" si="65"/>
        <v>2.1053732718894009</v>
      </c>
      <c r="L467" s="9">
        <f t="shared" si="72"/>
        <v>0.43404323354113183</v>
      </c>
      <c r="M467" s="10">
        <f t="shared" si="59"/>
        <v>739686</v>
      </c>
      <c r="N467" s="10">
        <f t="shared" si="60"/>
        <v>950696</v>
      </c>
      <c r="O467" s="10">
        <f t="shared" si="61"/>
        <v>211011</v>
      </c>
      <c r="P467" s="11">
        <f t="shared" si="62"/>
        <v>0.17370452997675129</v>
      </c>
      <c r="Q467" s="11">
        <f t="shared" si="63"/>
        <v>0.22325716835356832</v>
      </c>
      <c r="R467" s="11">
        <f t="shared" si="64"/>
        <v>4.9552873212314774E-2</v>
      </c>
      <c r="S467" s="12">
        <f t="shared" si="67"/>
        <v>8965311003686.6367</v>
      </c>
      <c r="T467" s="12">
        <f t="shared" si="68"/>
        <v>121871637216.58986</v>
      </c>
      <c r="U467" s="12">
        <f t="shared" si="69"/>
        <v>178899883032.25809</v>
      </c>
      <c r="V467" s="12">
        <f t="shared" si="70"/>
        <v>57028245815.668205</v>
      </c>
      <c r="W467" s="12">
        <f t="shared" si="71"/>
        <v>3891332577742.0376</v>
      </c>
    </row>
    <row r="468" spans="1:23" x14ac:dyDescent="0.3">
      <c r="A468" s="2">
        <v>31352</v>
      </c>
      <c r="B468" s="4">
        <v>4258.3</v>
      </c>
      <c r="C468" s="4">
        <f t="shared" si="66"/>
        <v>4258300</v>
      </c>
      <c r="D468" s="4">
        <v>51166</v>
      </c>
      <c r="E468" s="4">
        <v>84551</v>
      </c>
      <c r="F468" s="4">
        <v>33386</v>
      </c>
      <c r="G468" s="4"/>
      <c r="H468" s="4"/>
      <c r="I468" s="4">
        <f>I466+((2/12)*(I478-I466))</f>
        <v>1873469602776.4033</v>
      </c>
      <c r="J468" s="3">
        <v>109</v>
      </c>
      <c r="K468" s="8">
        <f t="shared" si="65"/>
        <v>2.0957155963302752</v>
      </c>
      <c r="L468" s="9">
        <f t="shared" si="72"/>
        <v>0.43995716665721141</v>
      </c>
      <c r="M468" s="10">
        <f t="shared" si="59"/>
        <v>739358</v>
      </c>
      <c r="N468" s="10">
        <f t="shared" si="60"/>
        <v>954857</v>
      </c>
      <c r="O468" s="10">
        <f t="shared" si="61"/>
        <v>215501</v>
      </c>
      <c r="P468" s="11">
        <f t="shared" si="62"/>
        <v>0.17362750393349458</v>
      </c>
      <c r="Q468" s="11">
        <f t="shared" si="63"/>
        <v>0.22423431885963882</v>
      </c>
      <c r="R468" s="11">
        <f t="shared" si="64"/>
        <v>5.0607284597139701E-2</v>
      </c>
      <c r="S468" s="12">
        <f t="shared" si="67"/>
        <v>8924185723853.2109</v>
      </c>
      <c r="T468" s="12">
        <f t="shared" si="68"/>
        <v>107229384201.83485</v>
      </c>
      <c r="U468" s="12">
        <f t="shared" si="69"/>
        <v>177194849385.32108</v>
      </c>
      <c r="V468" s="12">
        <f t="shared" si="70"/>
        <v>69967560899.082565</v>
      </c>
      <c r="W468" s="12">
        <f t="shared" si="71"/>
        <v>3926259465789.1938</v>
      </c>
    </row>
    <row r="469" spans="1:23" x14ac:dyDescent="0.3">
      <c r="A469" s="2">
        <v>31382</v>
      </c>
      <c r="B469" s="4">
        <v>4318.7</v>
      </c>
      <c r="C469" s="4">
        <f t="shared" si="66"/>
        <v>4318700</v>
      </c>
      <c r="D469" s="4">
        <v>68196</v>
      </c>
      <c r="E469" s="4">
        <v>82853</v>
      </c>
      <c r="F469" s="4">
        <v>14656</v>
      </c>
      <c r="G469" s="4"/>
      <c r="H469" s="4"/>
      <c r="I469" s="4">
        <f>I466+((3/12)*(I478-I466))</f>
        <v>1898652904164.605</v>
      </c>
      <c r="J469" s="3">
        <v>109.5</v>
      </c>
      <c r="K469" s="8">
        <f t="shared" si="65"/>
        <v>2.0861461187214609</v>
      </c>
      <c r="L469" s="9">
        <f t="shared" si="72"/>
        <v>0.4396352847302672</v>
      </c>
      <c r="M469" s="10">
        <f t="shared" si="59"/>
        <v>745150</v>
      </c>
      <c r="N469" s="10">
        <f t="shared" si="60"/>
        <v>960739</v>
      </c>
      <c r="O469" s="10">
        <f t="shared" si="61"/>
        <v>215589</v>
      </c>
      <c r="P469" s="11">
        <f t="shared" si="62"/>
        <v>0.17254034778984417</v>
      </c>
      <c r="Q469" s="11">
        <f t="shared" si="63"/>
        <v>0.2224602310880589</v>
      </c>
      <c r="R469" s="11">
        <f t="shared" si="64"/>
        <v>4.9919883298214743E-2</v>
      </c>
      <c r="S469" s="12">
        <f t="shared" si="67"/>
        <v>9009439242922.373</v>
      </c>
      <c r="T469" s="12">
        <f t="shared" si="68"/>
        <v>142266820712.32874</v>
      </c>
      <c r="U469" s="12">
        <f t="shared" si="69"/>
        <v>172843464374.4292</v>
      </c>
      <c r="V469" s="12">
        <f t="shared" si="70"/>
        <v>30574557515.981731</v>
      </c>
      <c r="W469" s="12">
        <f t="shared" si="71"/>
        <v>3960867386822.2207</v>
      </c>
    </row>
    <row r="470" spans="1:23" x14ac:dyDescent="0.3">
      <c r="A470" s="2">
        <v>31413</v>
      </c>
      <c r="B470" s="4">
        <v>4318.7</v>
      </c>
      <c r="C470" s="4">
        <f t="shared" si="66"/>
        <v>4318700</v>
      </c>
      <c r="D470" s="4">
        <v>76698</v>
      </c>
      <c r="E470" s="4">
        <v>83189</v>
      </c>
      <c r="F470" s="4">
        <v>6492</v>
      </c>
      <c r="G470" s="4"/>
      <c r="H470" s="4"/>
      <c r="I470" s="4">
        <f>I466+((4/12)*(I478-I466))</f>
        <v>1923836205552.8066</v>
      </c>
      <c r="J470" s="3">
        <v>109.9</v>
      </c>
      <c r="K470" s="8">
        <f t="shared" si="65"/>
        <v>2.0785532302092808</v>
      </c>
      <c r="L470" s="9">
        <f t="shared" si="72"/>
        <v>0.44546650741028704</v>
      </c>
      <c r="M470" s="10">
        <f t="shared" si="59"/>
        <v>751394</v>
      </c>
      <c r="N470" s="10">
        <f t="shared" si="60"/>
        <v>965482</v>
      </c>
      <c r="O470" s="10">
        <f t="shared" si="61"/>
        <v>214089</v>
      </c>
      <c r="P470" s="11">
        <f t="shared" si="62"/>
        <v>0.17398615324055849</v>
      </c>
      <c r="Q470" s="11">
        <f t="shared" si="63"/>
        <v>0.22355847824576841</v>
      </c>
      <c r="R470" s="11">
        <f t="shared" si="64"/>
        <v>4.9572556556371133E-2</v>
      </c>
      <c r="S470" s="12">
        <f t="shared" si="67"/>
        <v>8976647835304.8203</v>
      </c>
      <c r="T470" s="12">
        <f t="shared" si="68"/>
        <v>159420875650.59143</v>
      </c>
      <c r="U470" s="12">
        <f t="shared" si="69"/>
        <v>172912764667.87988</v>
      </c>
      <c r="V470" s="12">
        <f t="shared" si="70"/>
        <v>13493967570.51865</v>
      </c>
      <c r="W470" s="12">
        <f t="shared" si="71"/>
        <v>3998795959445.3521</v>
      </c>
    </row>
    <row r="471" spans="1:23" x14ac:dyDescent="0.3">
      <c r="A471" s="2">
        <v>31444</v>
      </c>
      <c r="B471" s="4">
        <v>4318.7</v>
      </c>
      <c r="C471" s="4">
        <f t="shared" si="66"/>
        <v>4318700</v>
      </c>
      <c r="D471" s="4">
        <v>53370</v>
      </c>
      <c r="E471" s="4">
        <v>77950</v>
      </c>
      <c r="F471" s="4">
        <v>24580</v>
      </c>
      <c r="G471" s="4"/>
      <c r="H471" s="4"/>
      <c r="I471" s="4">
        <f>I466+((5/12)*(I478-I466))</f>
        <v>1949019506941.0083</v>
      </c>
      <c r="J471" s="3">
        <v>109.7</v>
      </c>
      <c r="K471" s="8">
        <f t="shared" si="65"/>
        <v>2.0823427529626253</v>
      </c>
      <c r="L471" s="9">
        <f t="shared" si="72"/>
        <v>0.45129773009030688</v>
      </c>
      <c r="M471" s="10">
        <f t="shared" si="59"/>
        <v>750715</v>
      </c>
      <c r="N471" s="10">
        <f t="shared" si="60"/>
        <v>968331</v>
      </c>
      <c r="O471" s="10">
        <f t="shared" si="61"/>
        <v>217616</v>
      </c>
      <c r="P471" s="11">
        <f t="shared" si="62"/>
        <v>0.17382893000208396</v>
      </c>
      <c r="Q471" s="11">
        <f t="shared" si="63"/>
        <v>0.22421816750411003</v>
      </c>
      <c r="R471" s="11">
        <f t="shared" si="64"/>
        <v>5.038923750202607E-2</v>
      </c>
      <c r="S471" s="12">
        <f t="shared" si="67"/>
        <v>8993013647219.6895</v>
      </c>
      <c r="T471" s="12">
        <f t="shared" si="68"/>
        <v>111134632725.61531</v>
      </c>
      <c r="U471" s="12">
        <f t="shared" si="69"/>
        <v>162318617593.43665</v>
      </c>
      <c r="V471" s="12">
        <f t="shared" si="70"/>
        <v>51183984867.821335</v>
      </c>
      <c r="W471" s="12">
        <f t="shared" si="71"/>
        <v>4058526645661.3979</v>
      </c>
    </row>
    <row r="472" spans="1:23" x14ac:dyDescent="0.3">
      <c r="A472" s="2">
        <v>31472</v>
      </c>
      <c r="B472" s="4">
        <v>4382.3999999999996</v>
      </c>
      <c r="C472" s="4">
        <f t="shared" si="66"/>
        <v>4382400</v>
      </c>
      <c r="D472" s="4">
        <v>49557</v>
      </c>
      <c r="E472" s="4">
        <v>79700</v>
      </c>
      <c r="F472" s="4">
        <v>30142</v>
      </c>
      <c r="G472" s="4"/>
      <c r="H472" s="4"/>
      <c r="I472" s="4">
        <f>I466+((6/12)*(I478-I466))</f>
        <v>1974202808329.21</v>
      </c>
      <c r="J472" s="3">
        <v>109.1</v>
      </c>
      <c r="K472" s="8">
        <f t="shared" si="65"/>
        <v>2.0937946837763519</v>
      </c>
      <c r="L472" s="9">
        <f t="shared" si="72"/>
        <v>0.45048439401451484</v>
      </c>
      <c r="M472" s="10">
        <f t="shared" si="59"/>
        <v>750659</v>
      </c>
      <c r="N472" s="10">
        <f t="shared" si="60"/>
        <v>968916</v>
      </c>
      <c r="O472" s="10">
        <f t="shared" si="61"/>
        <v>218256</v>
      </c>
      <c r="P472" s="11">
        <f t="shared" si="62"/>
        <v>0.17128947608616282</v>
      </c>
      <c r="Q472" s="11">
        <f t="shared" si="63"/>
        <v>0.22109255202628697</v>
      </c>
      <c r="R472" s="11">
        <f t="shared" si="64"/>
        <v>4.9802847754654982E-2</v>
      </c>
      <c r="S472" s="12">
        <f t="shared" si="67"/>
        <v>9175845822181.4844</v>
      </c>
      <c r="T472" s="12">
        <f t="shared" si="68"/>
        <v>103762183143.90466</v>
      </c>
      <c r="U472" s="12">
        <f t="shared" si="69"/>
        <v>166875436296.97525</v>
      </c>
      <c r="V472" s="12">
        <f t="shared" si="70"/>
        <v>63111159358.386803</v>
      </c>
      <c r="W472" s="12">
        <f t="shared" si="71"/>
        <v>4133575344776.0439</v>
      </c>
    </row>
    <row r="473" spans="1:23" x14ac:dyDescent="0.3">
      <c r="A473" s="2">
        <v>31503</v>
      </c>
      <c r="B473" s="4">
        <v>4382.3999999999996</v>
      </c>
      <c r="C473" s="4">
        <f t="shared" si="66"/>
        <v>4382400</v>
      </c>
      <c r="D473" s="4">
        <v>91438</v>
      </c>
      <c r="E473" s="4">
        <v>81510</v>
      </c>
      <c r="F473" s="4">
        <v>-9928</v>
      </c>
      <c r="G473" s="4"/>
      <c r="H473" s="4"/>
      <c r="I473" s="4">
        <f>I466+((7/12)*(I478-I466))</f>
        <v>1999386109717.4116</v>
      </c>
      <c r="J473" s="3">
        <v>108.7</v>
      </c>
      <c r="K473" s="8">
        <f t="shared" si="65"/>
        <v>2.1014995400183993</v>
      </c>
      <c r="L473" s="9">
        <f t="shared" si="72"/>
        <v>0.45623085745651049</v>
      </c>
      <c r="M473" s="10">
        <f t="shared" si="59"/>
        <v>747498</v>
      </c>
      <c r="N473" s="10">
        <f t="shared" si="60"/>
        <v>967212</v>
      </c>
      <c r="O473" s="10">
        <f t="shared" si="61"/>
        <v>219714</v>
      </c>
      <c r="P473" s="11">
        <f t="shared" si="62"/>
        <v>0.17056818181818181</v>
      </c>
      <c r="Q473" s="11">
        <f t="shared" si="63"/>
        <v>0.2207037239868565</v>
      </c>
      <c r="R473" s="11">
        <f t="shared" si="64"/>
        <v>5.0135542168674697E-2</v>
      </c>
      <c r="S473" s="12">
        <f t="shared" si="67"/>
        <v>9209611584176.6328</v>
      </c>
      <c r="T473" s="12">
        <f t="shared" si="68"/>
        <v>192156914940.20239</v>
      </c>
      <c r="U473" s="12">
        <f t="shared" si="69"/>
        <v>171293227506.89975</v>
      </c>
      <c r="V473" s="12">
        <f t="shared" si="70"/>
        <v>-20863687433.30267</v>
      </c>
      <c r="W473" s="12">
        <f t="shared" si="71"/>
        <v>4201708989890.3174</v>
      </c>
    </row>
    <row r="474" spans="1:23" x14ac:dyDescent="0.3">
      <c r="A474" s="2">
        <v>31533</v>
      </c>
      <c r="B474" s="4">
        <v>4382.3999999999996</v>
      </c>
      <c r="C474" s="4">
        <f t="shared" si="66"/>
        <v>4382400</v>
      </c>
      <c r="D474" s="4">
        <v>46246</v>
      </c>
      <c r="E474" s="4">
        <v>85642</v>
      </c>
      <c r="F474" s="4">
        <v>39396</v>
      </c>
      <c r="G474" s="4"/>
      <c r="H474" s="4"/>
      <c r="I474" s="4">
        <f>I466+((8/12)*(I478-I466))</f>
        <v>2024569411105.6133</v>
      </c>
      <c r="J474" s="3">
        <v>109</v>
      </c>
      <c r="K474" s="8">
        <f t="shared" si="65"/>
        <v>2.0957155963302752</v>
      </c>
      <c r="L474" s="9">
        <f t="shared" si="72"/>
        <v>0.46197732089850613</v>
      </c>
      <c r="M474" s="10">
        <f t="shared" si="59"/>
        <v>753950</v>
      </c>
      <c r="N474" s="10">
        <f t="shared" si="60"/>
        <v>971063</v>
      </c>
      <c r="O474" s="10">
        <f t="shared" si="61"/>
        <v>217113</v>
      </c>
      <c r="P474" s="11">
        <f t="shared" si="62"/>
        <v>0.17204043446513326</v>
      </c>
      <c r="Q474" s="11">
        <f t="shared" si="63"/>
        <v>0.22158246622855057</v>
      </c>
      <c r="R474" s="11">
        <f t="shared" si="64"/>
        <v>4.9542031763417309E-2</v>
      </c>
      <c r="S474" s="12">
        <f t="shared" si="67"/>
        <v>9184264029357.7988</v>
      </c>
      <c r="T474" s="12">
        <f t="shared" si="68"/>
        <v>96918463467.889908</v>
      </c>
      <c r="U474" s="12">
        <f t="shared" si="69"/>
        <v>179481275100.91745</v>
      </c>
      <c r="V474" s="12">
        <f t="shared" si="70"/>
        <v>82562811633.027527</v>
      </c>
      <c r="W474" s="12">
        <f t="shared" si="71"/>
        <v>4242921690707.2344</v>
      </c>
    </row>
    <row r="475" spans="1:23" x14ac:dyDescent="0.3">
      <c r="A475" s="2">
        <v>31564</v>
      </c>
      <c r="B475" s="4">
        <v>4423.2</v>
      </c>
      <c r="C475" s="4">
        <f t="shared" si="66"/>
        <v>4423200</v>
      </c>
      <c r="D475" s="4">
        <v>77024</v>
      </c>
      <c r="E475" s="4">
        <v>78067</v>
      </c>
      <c r="F475" s="4">
        <v>1044</v>
      </c>
      <c r="G475" s="4"/>
      <c r="H475" s="4"/>
      <c r="I475" s="4">
        <f>I466+((9/12)*(I478-I466))</f>
        <v>2049752712493.8149</v>
      </c>
      <c r="J475" s="3">
        <v>109.4</v>
      </c>
      <c r="K475" s="8">
        <f t="shared" si="65"/>
        <v>2.0880530164533817</v>
      </c>
      <c r="L475" s="9">
        <f t="shared" si="72"/>
        <v>0.46340945751804463</v>
      </c>
      <c r="M475" s="10">
        <f t="shared" si="59"/>
        <v>758823</v>
      </c>
      <c r="N475" s="10">
        <f t="shared" si="60"/>
        <v>975571</v>
      </c>
      <c r="O475" s="10">
        <f t="shared" si="61"/>
        <v>216749</v>
      </c>
      <c r="P475" s="11">
        <f t="shared" si="62"/>
        <v>0.17155520889853501</v>
      </c>
      <c r="Q475" s="11">
        <f t="shared" si="63"/>
        <v>0.22055774100198952</v>
      </c>
      <c r="R475" s="11">
        <f t="shared" si="64"/>
        <v>4.9002758184120095E-2</v>
      </c>
      <c r="S475" s="12">
        <f t="shared" si="67"/>
        <v>9235876102376.5996</v>
      </c>
      <c r="T475" s="12">
        <f t="shared" si="68"/>
        <v>160830195539.30527</v>
      </c>
      <c r="U475" s="12">
        <f t="shared" si="69"/>
        <v>163008034835.46616</v>
      </c>
      <c r="V475" s="12">
        <f t="shared" si="70"/>
        <v>2179927349.1773305</v>
      </c>
      <c r="W475" s="12">
        <f t="shared" si="71"/>
        <v>4279992334306.2114</v>
      </c>
    </row>
    <row r="476" spans="1:23" x14ac:dyDescent="0.3">
      <c r="A476" s="2">
        <v>31594</v>
      </c>
      <c r="B476" s="4">
        <v>4423.2</v>
      </c>
      <c r="C476" s="4">
        <f t="shared" si="66"/>
        <v>4423200</v>
      </c>
      <c r="D476" s="4">
        <v>62974</v>
      </c>
      <c r="E476" s="4">
        <v>85278</v>
      </c>
      <c r="F476" s="4">
        <v>22304</v>
      </c>
      <c r="G476" s="4"/>
      <c r="H476" s="4"/>
      <c r="I476" s="4">
        <f>I466+((10/12)*(I478-I466))</f>
        <v>2074936013882.0166</v>
      </c>
      <c r="J476" s="3">
        <v>109.5</v>
      </c>
      <c r="K476" s="8">
        <f t="shared" si="65"/>
        <v>2.0861461187214609</v>
      </c>
      <c r="L476" s="9">
        <f t="shared" si="72"/>
        <v>0.46910291505742824</v>
      </c>
      <c r="M476" s="10">
        <f t="shared" si="59"/>
        <v>764147</v>
      </c>
      <c r="N476" s="10">
        <f t="shared" si="60"/>
        <v>981666</v>
      </c>
      <c r="O476" s="10">
        <f t="shared" si="61"/>
        <v>217520</v>
      </c>
      <c r="P476" s="11">
        <f t="shared" si="62"/>
        <v>0.17275886236209079</v>
      </c>
      <c r="Q476" s="11">
        <f t="shared" si="63"/>
        <v>0.22193570265870863</v>
      </c>
      <c r="R476" s="11">
        <f t="shared" si="64"/>
        <v>4.9177066377283411E-2</v>
      </c>
      <c r="S476" s="12">
        <f t="shared" si="67"/>
        <v>9227441512328.7656</v>
      </c>
      <c r="T476" s="12">
        <f t="shared" si="68"/>
        <v>131372965680.36528</v>
      </c>
      <c r="U476" s="12">
        <f t="shared" si="69"/>
        <v>177902368712.32877</v>
      </c>
      <c r="V476" s="12">
        <f t="shared" si="70"/>
        <v>46529403031.963463</v>
      </c>
      <c r="W476" s="12">
        <f t="shared" si="71"/>
        <v>4328619711955.3481</v>
      </c>
    </row>
    <row r="477" spans="1:23" x14ac:dyDescent="0.3">
      <c r="A477" s="2">
        <v>31625</v>
      </c>
      <c r="B477" s="4">
        <v>4423.2</v>
      </c>
      <c r="C477" s="4">
        <f t="shared" si="66"/>
        <v>4423200</v>
      </c>
      <c r="D477" s="4">
        <v>56523</v>
      </c>
      <c r="E477" s="4">
        <v>84579</v>
      </c>
      <c r="F477" s="4">
        <v>28056</v>
      </c>
      <c r="G477" s="4"/>
      <c r="H477" s="4"/>
      <c r="I477" s="4">
        <f>I466+((11/12)*(I478-I466))</f>
        <v>2100119315270.2183</v>
      </c>
      <c r="J477" s="3">
        <v>109.6</v>
      </c>
      <c r="K477" s="8">
        <f t="shared" si="65"/>
        <v>2.0842427007299271</v>
      </c>
      <c r="L477" s="9">
        <f t="shared" si="72"/>
        <v>0.47479637259681184</v>
      </c>
      <c r="M477" s="10">
        <f t="shared" si="59"/>
        <v>764889</v>
      </c>
      <c r="N477" s="10">
        <f t="shared" si="60"/>
        <v>982867</v>
      </c>
      <c r="O477" s="10">
        <f t="shared" si="61"/>
        <v>217979</v>
      </c>
      <c r="P477" s="11">
        <f t="shared" si="62"/>
        <v>0.17292661421595226</v>
      </c>
      <c r="Q477" s="11">
        <f t="shared" si="63"/>
        <v>0.22220722553807198</v>
      </c>
      <c r="R477" s="11">
        <f t="shared" si="64"/>
        <v>4.9280837402785313E-2</v>
      </c>
      <c r="S477" s="12">
        <f t="shared" si="67"/>
        <v>9219022313868.6133</v>
      </c>
      <c r="T477" s="12">
        <f t="shared" si="68"/>
        <v>117807650173.35767</v>
      </c>
      <c r="U477" s="12">
        <f t="shared" si="69"/>
        <v>176283163385.03653</v>
      </c>
      <c r="V477" s="12">
        <f t="shared" si="70"/>
        <v>58475513211.678841</v>
      </c>
      <c r="W477" s="12">
        <f t="shared" si="71"/>
        <v>4377158353513.8848</v>
      </c>
    </row>
    <row r="478" spans="1:23" x14ac:dyDescent="0.3">
      <c r="A478" s="2">
        <v>31656</v>
      </c>
      <c r="B478" s="4">
        <v>4491.3</v>
      </c>
      <c r="C478" s="4">
        <f t="shared" si="66"/>
        <v>4491300</v>
      </c>
      <c r="D478" s="4">
        <v>78013</v>
      </c>
      <c r="E478" s="4">
        <v>81939</v>
      </c>
      <c r="F478" s="4">
        <v>3926</v>
      </c>
      <c r="G478" s="4"/>
      <c r="H478" s="4"/>
      <c r="I478" s="4">
        <v>2125302616658.4199</v>
      </c>
      <c r="J478" s="3">
        <v>110</v>
      </c>
      <c r="K478" s="8">
        <f t="shared" si="65"/>
        <v>2.0766636363636364</v>
      </c>
      <c r="L478" s="9">
        <f t="shared" si="72"/>
        <v>0.4732043320772204</v>
      </c>
      <c r="M478" s="10">
        <f t="shared" si="59"/>
        <v>769091</v>
      </c>
      <c r="N478" s="10">
        <f t="shared" si="60"/>
        <v>990231</v>
      </c>
      <c r="O478" s="10">
        <f t="shared" si="61"/>
        <v>221141</v>
      </c>
      <c r="P478" s="11">
        <f t="shared" si="62"/>
        <v>0.17124017545031506</v>
      </c>
      <c r="Q478" s="11">
        <f t="shared" si="63"/>
        <v>0.22047759000734754</v>
      </c>
      <c r="R478" s="11">
        <f t="shared" si="64"/>
        <v>4.9237637209716564E-2</v>
      </c>
      <c r="S478" s="12">
        <f t="shared" si="67"/>
        <v>9326919390000</v>
      </c>
      <c r="T478" s="12">
        <f t="shared" si="68"/>
        <v>162006760263.63635</v>
      </c>
      <c r="U478" s="12">
        <f t="shared" si="69"/>
        <v>170159741700</v>
      </c>
      <c r="V478" s="12">
        <f t="shared" si="70"/>
        <v>8152981436.363636</v>
      </c>
      <c r="W478" s="12">
        <f t="shared" si="71"/>
        <v>4413538660283.0254</v>
      </c>
    </row>
    <row r="479" spans="1:23" x14ac:dyDescent="0.3">
      <c r="A479" s="2">
        <v>31686</v>
      </c>
      <c r="B479" s="4">
        <v>4491.3</v>
      </c>
      <c r="C479" s="4">
        <f t="shared" si="66"/>
        <v>4491300</v>
      </c>
      <c r="D479" s="4">
        <v>59012</v>
      </c>
      <c r="E479" s="4">
        <v>84302</v>
      </c>
      <c r="F479" s="4">
        <v>25290</v>
      </c>
      <c r="G479" s="4"/>
      <c r="H479" s="4"/>
      <c r="I479" s="4">
        <f>I478+((1/12)*(I490-I478))</f>
        <v>2144050472849.635</v>
      </c>
      <c r="J479" s="3">
        <v>110.2</v>
      </c>
      <c r="K479" s="8">
        <f t="shared" si="65"/>
        <v>2.0728947368421053</v>
      </c>
      <c r="L479" s="9">
        <f t="shared" si="72"/>
        <v>0.47737859257890475</v>
      </c>
      <c r="M479" s="10">
        <f t="shared" si="59"/>
        <v>770217</v>
      </c>
      <c r="N479" s="10">
        <f t="shared" si="60"/>
        <v>989560</v>
      </c>
      <c r="O479" s="10">
        <f t="shared" si="61"/>
        <v>219344</v>
      </c>
      <c r="P479" s="11">
        <f t="shared" si="62"/>
        <v>0.171490882372587</v>
      </c>
      <c r="Q479" s="11">
        <f t="shared" si="63"/>
        <v>0.22032819005633114</v>
      </c>
      <c r="R479" s="11">
        <f t="shared" si="64"/>
        <v>4.8837530336428209E-2</v>
      </c>
      <c r="S479" s="12">
        <f t="shared" si="67"/>
        <v>9309992131578.9492</v>
      </c>
      <c r="T479" s="12">
        <f t="shared" si="68"/>
        <v>122325664210.52632</v>
      </c>
      <c r="U479" s="12">
        <f t="shared" si="69"/>
        <v>174749172105.26315</v>
      </c>
      <c r="V479" s="12">
        <f t="shared" si="70"/>
        <v>52423507894.736847</v>
      </c>
      <c r="W479" s="12">
        <f t="shared" si="71"/>
        <v>4444390940693.8359</v>
      </c>
    </row>
    <row r="480" spans="1:23" x14ac:dyDescent="0.3">
      <c r="A480" s="2">
        <v>31717</v>
      </c>
      <c r="B480" s="4">
        <v>4491.3</v>
      </c>
      <c r="C480" s="4">
        <f t="shared" si="66"/>
        <v>4491300</v>
      </c>
      <c r="D480" s="4">
        <v>52967</v>
      </c>
      <c r="E480" s="4">
        <v>80054</v>
      </c>
      <c r="F480" s="4">
        <v>27087</v>
      </c>
      <c r="G480" s="4"/>
      <c r="H480" s="4"/>
      <c r="I480" s="4">
        <f>I478+((2/12)*(I490-I478))</f>
        <v>2162798329040.8499</v>
      </c>
      <c r="J480" s="3">
        <v>110.4</v>
      </c>
      <c r="K480" s="8">
        <f t="shared" si="65"/>
        <v>2.0691394927536231</v>
      </c>
      <c r="L480" s="9">
        <f t="shared" si="72"/>
        <v>0.48155285308058909</v>
      </c>
      <c r="M480" s="10">
        <f t="shared" si="59"/>
        <v>772018</v>
      </c>
      <c r="N480" s="10">
        <f t="shared" si="60"/>
        <v>985063</v>
      </c>
      <c r="O480" s="10">
        <f t="shared" si="61"/>
        <v>213045</v>
      </c>
      <c r="P480" s="11">
        <f t="shared" si="62"/>
        <v>0.17189187985661167</v>
      </c>
      <c r="Q480" s="11">
        <f t="shared" si="63"/>
        <v>0.21932692093603187</v>
      </c>
      <c r="R480" s="11">
        <f t="shared" si="64"/>
        <v>4.7435041079420211E-2</v>
      </c>
      <c r="S480" s="12">
        <f t="shared" si="67"/>
        <v>9293126203804.3477</v>
      </c>
      <c r="T480" s="12">
        <f t="shared" si="68"/>
        <v>109596111512.68115</v>
      </c>
      <c r="U480" s="12">
        <f t="shared" si="69"/>
        <v>165642892952.89856</v>
      </c>
      <c r="V480" s="12">
        <f t="shared" si="70"/>
        <v>56046781440.217392</v>
      </c>
      <c r="W480" s="12">
        <f t="shared" si="71"/>
        <v>4475131437479.9678</v>
      </c>
    </row>
    <row r="481" spans="1:23" x14ac:dyDescent="0.3">
      <c r="A481" s="2">
        <v>31747</v>
      </c>
      <c r="B481" s="4">
        <v>4543.3</v>
      </c>
      <c r="C481" s="4">
        <f t="shared" si="66"/>
        <v>4543300</v>
      </c>
      <c r="D481" s="4">
        <v>78035</v>
      </c>
      <c r="E481" s="4">
        <v>90404</v>
      </c>
      <c r="F481" s="4">
        <v>12369</v>
      </c>
      <c r="G481" s="4"/>
      <c r="H481" s="4"/>
      <c r="I481" s="4">
        <f>I478+((3/12)*(I490-I478))</f>
        <v>2181546185232.0649</v>
      </c>
      <c r="J481" s="3">
        <v>110.8</v>
      </c>
      <c r="K481" s="8">
        <f t="shared" si="65"/>
        <v>2.0616696750902528</v>
      </c>
      <c r="L481" s="9">
        <f t="shared" si="72"/>
        <v>0.48016776026942198</v>
      </c>
      <c r="M481" s="10">
        <f t="shared" si="59"/>
        <v>781857</v>
      </c>
      <c r="N481" s="10">
        <f t="shared" si="60"/>
        <v>992614</v>
      </c>
      <c r="O481" s="10">
        <f t="shared" si="61"/>
        <v>210758</v>
      </c>
      <c r="P481" s="11">
        <f t="shared" si="62"/>
        <v>0.17209011071247771</v>
      </c>
      <c r="Q481" s="11">
        <f t="shared" si="63"/>
        <v>0.21847863887482666</v>
      </c>
      <c r="R481" s="11">
        <f t="shared" si="64"/>
        <v>4.6388748266678409E-2</v>
      </c>
      <c r="S481" s="12">
        <f t="shared" si="67"/>
        <v>9366783834837.5449</v>
      </c>
      <c r="T481" s="12">
        <f t="shared" si="68"/>
        <v>160882393095.66788</v>
      </c>
      <c r="U481" s="12">
        <f t="shared" si="69"/>
        <v>186383185306.85919</v>
      </c>
      <c r="V481" s="12">
        <f t="shared" si="70"/>
        <v>25500792211.191338</v>
      </c>
      <c r="W481" s="12">
        <f t="shared" si="71"/>
        <v>4497627614901.7715</v>
      </c>
    </row>
    <row r="482" spans="1:23" x14ac:dyDescent="0.3">
      <c r="A482" s="2">
        <v>31778</v>
      </c>
      <c r="B482" s="4">
        <v>4543.3</v>
      </c>
      <c r="C482" s="4">
        <f t="shared" si="66"/>
        <v>4543300</v>
      </c>
      <c r="D482" s="4">
        <v>81771</v>
      </c>
      <c r="E482" s="4">
        <v>83928</v>
      </c>
      <c r="F482" s="4">
        <v>2157</v>
      </c>
      <c r="G482" s="4"/>
      <c r="H482" s="4"/>
      <c r="I482" s="4">
        <f>I478+((4/12)*(I490-I478))</f>
        <v>2200294041423.2798</v>
      </c>
      <c r="J482" s="3">
        <v>111.4</v>
      </c>
      <c r="K482" s="8">
        <f t="shared" si="65"/>
        <v>2.0505655296229799</v>
      </c>
      <c r="L482" s="9">
        <f t="shared" si="72"/>
        <v>0.48429424458505488</v>
      </c>
      <c r="M482" s="10">
        <f t="shared" si="59"/>
        <v>786930</v>
      </c>
      <c r="N482" s="10">
        <f t="shared" si="60"/>
        <v>993353</v>
      </c>
      <c r="O482" s="10">
        <f t="shared" si="61"/>
        <v>206423</v>
      </c>
      <c r="P482" s="11">
        <f t="shared" si="62"/>
        <v>0.17320669997578853</v>
      </c>
      <c r="Q482" s="11">
        <f t="shared" si="63"/>
        <v>0.21864129597429183</v>
      </c>
      <c r="R482" s="11">
        <f t="shared" si="64"/>
        <v>4.5434595998503288E-2</v>
      </c>
      <c r="S482" s="12">
        <f t="shared" si="67"/>
        <v>9316334370736.084</v>
      </c>
      <c r="T482" s="12">
        <f t="shared" si="68"/>
        <v>167676793922.80069</v>
      </c>
      <c r="U482" s="12">
        <f t="shared" si="69"/>
        <v>172099863770.19748</v>
      </c>
      <c r="V482" s="12">
        <f t="shared" si="70"/>
        <v>4423069847.3967676</v>
      </c>
      <c r="W482" s="12">
        <f t="shared" si="71"/>
        <v>4511847116377.415</v>
      </c>
    </row>
    <row r="483" spans="1:23" x14ac:dyDescent="0.3">
      <c r="A483" s="2">
        <v>31809</v>
      </c>
      <c r="B483" s="4">
        <v>4543.3</v>
      </c>
      <c r="C483" s="4">
        <f t="shared" si="66"/>
        <v>4543300</v>
      </c>
      <c r="D483" s="4">
        <v>55463</v>
      </c>
      <c r="E483" s="4">
        <v>83842</v>
      </c>
      <c r="F483" s="4">
        <v>28379</v>
      </c>
      <c r="G483" s="4"/>
      <c r="H483" s="4"/>
      <c r="I483" s="4">
        <f>I478+((5/12)*(I490-I478))</f>
        <v>2219041897614.4951</v>
      </c>
      <c r="J483" s="3">
        <v>111.8</v>
      </c>
      <c r="K483" s="8">
        <f t="shared" si="65"/>
        <v>2.0432289803220036</v>
      </c>
      <c r="L483" s="9">
        <f t="shared" si="72"/>
        <v>0.48842072890068783</v>
      </c>
      <c r="M483" s="10">
        <f t="shared" ref="M483:M546" si="73">SUM(D472:D483)</f>
        <v>789023</v>
      </c>
      <c r="N483" s="10">
        <f t="shared" ref="N483:N546" si="74">SUM(E472:E483)</f>
        <v>999245</v>
      </c>
      <c r="O483" s="10">
        <f t="shared" ref="O483:O546" si="75">SUM(F472:F483)</f>
        <v>210222</v>
      </c>
      <c r="P483" s="11">
        <f t="shared" ref="P483:P546" si="76">M483/$C483</f>
        <v>0.1736673783373319</v>
      </c>
      <c r="Q483" s="11">
        <f t="shared" ref="Q483:Q546" si="77">N483/$C483</f>
        <v>0.21993815068342396</v>
      </c>
      <c r="R483" s="11">
        <f t="shared" ref="R483:R546" si="78">O483/$C483</f>
        <v>4.6270772346092046E-2</v>
      </c>
      <c r="S483" s="12">
        <f t="shared" si="67"/>
        <v>9283002226296.959</v>
      </c>
      <c r="T483" s="12">
        <f t="shared" si="68"/>
        <v>113323608935.59929</v>
      </c>
      <c r="U483" s="12">
        <f t="shared" si="69"/>
        <v>171308404168.15744</v>
      </c>
      <c r="V483" s="12">
        <f t="shared" si="70"/>
        <v>57984795232.558144</v>
      </c>
      <c r="W483" s="12">
        <f t="shared" si="71"/>
        <v>4534010713754.6689</v>
      </c>
    </row>
    <row r="484" spans="1:23" x14ac:dyDescent="0.3">
      <c r="A484" s="2">
        <v>31837</v>
      </c>
      <c r="B484" s="4">
        <v>4611.1000000000004</v>
      </c>
      <c r="C484" s="4">
        <f t="shared" si="66"/>
        <v>4611100</v>
      </c>
      <c r="D484" s="4">
        <v>56515</v>
      </c>
      <c r="E484" s="4">
        <v>84446</v>
      </c>
      <c r="F484" s="4">
        <v>27931</v>
      </c>
      <c r="G484" s="4"/>
      <c r="H484" s="4"/>
      <c r="I484" s="4">
        <f>I478+((6/12)*(I490-I478))</f>
        <v>2237789753805.71</v>
      </c>
      <c r="J484" s="3">
        <v>112.2</v>
      </c>
      <c r="K484" s="8">
        <f t="shared" si="65"/>
        <v>2.0359447415329766</v>
      </c>
      <c r="L484" s="9">
        <f t="shared" si="72"/>
        <v>0.48530497143972368</v>
      </c>
      <c r="M484" s="10">
        <f t="shared" si="73"/>
        <v>795981</v>
      </c>
      <c r="N484" s="10">
        <f t="shared" si="74"/>
        <v>1003991</v>
      </c>
      <c r="O484" s="10">
        <f t="shared" si="75"/>
        <v>208011</v>
      </c>
      <c r="P484" s="11">
        <f t="shared" si="76"/>
        <v>0.17262280150072651</v>
      </c>
      <c r="Q484" s="11">
        <f t="shared" si="77"/>
        <v>0.21773351261087376</v>
      </c>
      <c r="R484" s="11">
        <f t="shared" si="78"/>
        <v>4.5110927978139703E-2</v>
      </c>
      <c r="S484" s="12">
        <f t="shared" si="67"/>
        <v>9387944797682.709</v>
      </c>
      <c r="T484" s="12">
        <f t="shared" si="68"/>
        <v>115061417067.73618</v>
      </c>
      <c r="U484" s="12">
        <f t="shared" si="69"/>
        <v>171927389643.49374</v>
      </c>
      <c r="V484" s="12">
        <f t="shared" si="70"/>
        <v>56865972575.757568</v>
      </c>
      <c r="W484" s="12">
        <f t="shared" si="71"/>
        <v>4556016281917.1094</v>
      </c>
    </row>
    <row r="485" spans="1:23" x14ac:dyDescent="0.3">
      <c r="A485" s="2">
        <v>31868</v>
      </c>
      <c r="B485" s="4">
        <v>4611.1000000000004</v>
      </c>
      <c r="C485" s="4">
        <f t="shared" si="66"/>
        <v>4611100</v>
      </c>
      <c r="D485" s="4">
        <v>122897</v>
      </c>
      <c r="E485" s="4">
        <v>84155</v>
      </c>
      <c r="F485" s="4">
        <v>-38742</v>
      </c>
      <c r="G485" s="4"/>
      <c r="H485" s="4"/>
      <c r="I485" s="4">
        <f>I478+((7/12)*(I490-I478))</f>
        <v>2256537609996.9248</v>
      </c>
      <c r="J485" s="3">
        <v>112.7</v>
      </c>
      <c r="K485" s="8">
        <f t="shared" si="65"/>
        <v>2.0269121561668144</v>
      </c>
      <c r="L485" s="9">
        <f t="shared" si="72"/>
        <v>0.48937078137470991</v>
      </c>
      <c r="M485" s="10">
        <f t="shared" si="73"/>
        <v>827440</v>
      </c>
      <c r="N485" s="10">
        <f t="shared" si="74"/>
        <v>1006636</v>
      </c>
      <c r="O485" s="10">
        <f t="shared" si="75"/>
        <v>179197</v>
      </c>
      <c r="P485" s="11">
        <f t="shared" si="76"/>
        <v>0.17944525167530523</v>
      </c>
      <c r="Q485" s="11">
        <f t="shared" si="77"/>
        <v>0.21830712845091194</v>
      </c>
      <c r="R485" s="11">
        <f t="shared" si="78"/>
        <v>3.886209364359914E-2</v>
      </c>
      <c r="S485" s="12">
        <f t="shared" si="67"/>
        <v>9346294643300.7969</v>
      </c>
      <c r="T485" s="12">
        <f t="shared" si="68"/>
        <v>249101423256.43298</v>
      </c>
      <c r="U485" s="12">
        <f t="shared" si="69"/>
        <v>170574792502.21826</v>
      </c>
      <c r="V485" s="12">
        <f t="shared" si="70"/>
        <v>-78526630754.214722</v>
      </c>
      <c r="W485" s="12">
        <f t="shared" si="71"/>
        <v>4573803512550.377</v>
      </c>
    </row>
    <row r="486" spans="1:23" x14ac:dyDescent="0.3">
      <c r="A486" s="2">
        <v>31898</v>
      </c>
      <c r="B486" s="4">
        <v>4611.1000000000004</v>
      </c>
      <c r="C486" s="4">
        <f t="shared" si="66"/>
        <v>4611100</v>
      </c>
      <c r="D486" s="4">
        <v>47691</v>
      </c>
      <c r="E486" s="4">
        <v>83328</v>
      </c>
      <c r="F486" s="4">
        <v>35637</v>
      </c>
      <c r="G486" s="4"/>
      <c r="H486" s="4"/>
      <c r="I486" s="4">
        <f>I478+((8/12)*(I490-I478))</f>
        <v>2275285466188.1401</v>
      </c>
      <c r="J486" s="3">
        <v>113</v>
      </c>
      <c r="K486" s="8">
        <f t="shared" si="65"/>
        <v>2.0215309734513274</v>
      </c>
      <c r="L486" s="9">
        <f t="shared" si="72"/>
        <v>0.49343659130969619</v>
      </c>
      <c r="M486" s="10">
        <f t="shared" si="73"/>
        <v>828885</v>
      </c>
      <c r="N486" s="10">
        <f t="shared" si="74"/>
        <v>1004322</v>
      </c>
      <c r="O486" s="10">
        <f t="shared" si="75"/>
        <v>175438</v>
      </c>
      <c r="P486" s="11">
        <f t="shared" si="76"/>
        <v>0.17975862592439981</v>
      </c>
      <c r="Q486" s="11">
        <f t="shared" si="77"/>
        <v>0.21780529591637571</v>
      </c>
      <c r="R486" s="11">
        <f t="shared" si="78"/>
        <v>3.8046886859968335E-2</v>
      </c>
      <c r="S486" s="12">
        <f t="shared" si="67"/>
        <v>9321481471681.416</v>
      </c>
      <c r="T486" s="12">
        <f t="shared" si="68"/>
        <v>96408833654.867249</v>
      </c>
      <c r="U486" s="12">
        <f t="shared" si="69"/>
        <v>168450132955.7522</v>
      </c>
      <c r="V486" s="12">
        <f t="shared" si="70"/>
        <v>72041299300.884964</v>
      </c>
      <c r="W486" s="12">
        <f t="shared" si="71"/>
        <v>4599560043342.9678</v>
      </c>
    </row>
    <row r="487" spans="1:23" x14ac:dyDescent="0.3">
      <c r="A487" s="2">
        <v>31929</v>
      </c>
      <c r="B487" s="4">
        <v>4686.7</v>
      </c>
      <c r="C487" s="4">
        <f t="shared" si="66"/>
        <v>4686700</v>
      </c>
      <c r="D487" s="4">
        <v>82945</v>
      </c>
      <c r="E487" s="4">
        <v>83568</v>
      </c>
      <c r="F487" s="4">
        <v>623</v>
      </c>
      <c r="G487" s="4"/>
      <c r="H487" s="4"/>
      <c r="I487" s="4">
        <f>I478+((9/12)*(I490-I478))</f>
        <v>2294033322379.355</v>
      </c>
      <c r="J487" s="3">
        <v>113.5</v>
      </c>
      <c r="K487" s="8">
        <f t="shared" si="65"/>
        <v>2.0126255506607929</v>
      </c>
      <c r="L487" s="9">
        <f t="shared" si="72"/>
        <v>0.48947731290233104</v>
      </c>
      <c r="M487" s="10">
        <f t="shared" si="73"/>
        <v>834806</v>
      </c>
      <c r="N487" s="10">
        <f t="shared" si="74"/>
        <v>1009823</v>
      </c>
      <c r="O487" s="10">
        <f t="shared" si="75"/>
        <v>175017</v>
      </c>
      <c r="P487" s="11">
        <f t="shared" si="76"/>
        <v>0.17812234621375381</v>
      </c>
      <c r="Q487" s="11">
        <f t="shared" si="77"/>
        <v>0.2154656794759639</v>
      </c>
      <c r="R487" s="11">
        <f t="shared" si="78"/>
        <v>3.7343333262210086E-2</v>
      </c>
      <c r="S487" s="12">
        <f t="shared" si="67"/>
        <v>9432572168281.9375</v>
      </c>
      <c r="T487" s="12">
        <f t="shared" si="68"/>
        <v>166937226299.55948</v>
      </c>
      <c r="U487" s="12">
        <f t="shared" si="69"/>
        <v>168191092017.62115</v>
      </c>
      <c r="V487" s="12">
        <f t="shared" si="70"/>
        <v>1253865718.0616739</v>
      </c>
      <c r="W487" s="12">
        <f t="shared" si="71"/>
        <v>4617030078687.957</v>
      </c>
    </row>
    <row r="488" spans="1:23" x14ac:dyDescent="0.3">
      <c r="A488" s="2">
        <v>31959</v>
      </c>
      <c r="B488" s="4">
        <v>4686.7</v>
      </c>
      <c r="C488" s="4">
        <f t="shared" si="66"/>
        <v>4686700</v>
      </c>
      <c r="D488" s="4">
        <v>64223</v>
      </c>
      <c r="E488" s="4">
        <v>86562</v>
      </c>
      <c r="F488" s="4">
        <v>22339</v>
      </c>
      <c r="G488" s="4"/>
      <c r="H488" s="4"/>
      <c r="I488" s="4">
        <f>I478+((10/12)*(I490-I478))</f>
        <v>2312781178570.5698</v>
      </c>
      <c r="J488" s="3">
        <v>113.8</v>
      </c>
      <c r="K488" s="8">
        <f t="shared" si="65"/>
        <v>2.0073198594024606</v>
      </c>
      <c r="L488" s="9">
        <f t="shared" si="72"/>
        <v>0.49347753826158486</v>
      </c>
      <c r="M488" s="10">
        <f t="shared" si="73"/>
        <v>836055</v>
      </c>
      <c r="N488" s="10">
        <f t="shared" si="74"/>
        <v>1011107</v>
      </c>
      <c r="O488" s="10">
        <f t="shared" si="75"/>
        <v>175052</v>
      </c>
      <c r="P488" s="11">
        <f t="shared" si="76"/>
        <v>0.17838884502955171</v>
      </c>
      <c r="Q488" s="11">
        <f t="shared" si="77"/>
        <v>0.21573964623295711</v>
      </c>
      <c r="R488" s="11">
        <f t="shared" si="78"/>
        <v>3.7350801203405379E-2</v>
      </c>
      <c r="S488" s="12">
        <f t="shared" si="67"/>
        <v>9407705985061.5117</v>
      </c>
      <c r="T488" s="12">
        <f t="shared" si="68"/>
        <v>128916103330.40422</v>
      </c>
      <c r="U488" s="12">
        <f t="shared" si="69"/>
        <v>173757621669.59579</v>
      </c>
      <c r="V488" s="12">
        <f t="shared" si="70"/>
        <v>44841518339.191574</v>
      </c>
      <c r="W488" s="12">
        <f t="shared" si="71"/>
        <v>4642491590196.9336</v>
      </c>
    </row>
    <row r="489" spans="1:23" x14ac:dyDescent="0.3">
      <c r="A489" s="2">
        <v>31990</v>
      </c>
      <c r="B489" s="4">
        <v>4686.7</v>
      </c>
      <c r="C489" s="4">
        <f t="shared" si="66"/>
        <v>4686700</v>
      </c>
      <c r="D489" s="4">
        <v>60213</v>
      </c>
      <c r="E489" s="4">
        <v>82009</v>
      </c>
      <c r="F489" s="4">
        <v>21796</v>
      </c>
      <c r="G489" s="4"/>
      <c r="H489" s="4"/>
      <c r="I489" s="4">
        <f>I478+((11/12)*(I490-I478))</f>
        <v>2331529034761.7852</v>
      </c>
      <c r="J489" s="3">
        <v>114.3</v>
      </c>
      <c r="K489" s="8">
        <f t="shared" si="65"/>
        <v>1.9985389326334209</v>
      </c>
      <c r="L489" s="9">
        <f t="shared" si="72"/>
        <v>0.49747776362083879</v>
      </c>
      <c r="M489" s="10">
        <f t="shared" si="73"/>
        <v>839745</v>
      </c>
      <c r="N489" s="10">
        <f t="shared" si="74"/>
        <v>1008537</v>
      </c>
      <c r="O489" s="10">
        <f t="shared" si="75"/>
        <v>168792</v>
      </c>
      <c r="P489" s="11">
        <f t="shared" si="76"/>
        <v>0.1791761794012845</v>
      </c>
      <c r="Q489" s="11">
        <f t="shared" si="77"/>
        <v>0.21519128597947382</v>
      </c>
      <c r="R489" s="11">
        <f t="shared" si="78"/>
        <v>3.6015106578189342E-2</v>
      </c>
      <c r="S489" s="12">
        <f t="shared" si="67"/>
        <v>9366552415573.0527</v>
      </c>
      <c r="T489" s="12">
        <f t="shared" si="68"/>
        <v>120338024750.65617</v>
      </c>
      <c r="U489" s="12">
        <f t="shared" si="69"/>
        <v>163898179326.3342</v>
      </c>
      <c r="V489" s="12">
        <f t="shared" si="70"/>
        <v>43560154575.67804</v>
      </c>
      <c r="W489" s="12">
        <f t="shared" si="71"/>
        <v>4659651548536.6484</v>
      </c>
    </row>
    <row r="490" spans="1:23" x14ac:dyDescent="0.3">
      <c r="A490" s="2">
        <v>32021</v>
      </c>
      <c r="B490" s="4">
        <v>4764.5</v>
      </c>
      <c r="C490" s="4">
        <f t="shared" si="66"/>
        <v>4764500</v>
      </c>
      <c r="D490" s="4">
        <v>92410</v>
      </c>
      <c r="E490" s="4">
        <v>77206</v>
      </c>
      <c r="F490" s="4">
        <v>-15204</v>
      </c>
      <c r="G490" s="4"/>
      <c r="H490" s="4"/>
      <c r="I490" s="4">
        <v>2350276890953</v>
      </c>
      <c r="J490" s="3">
        <v>114.7</v>
      </c>
      <c r="K490" s="8">
        <f t="shared" si="65"/>
        <v>1.9915693112467305</v>
      </c>
      <c r="L490" s="9">
        <f t="shared" si="72"/>
        <v>0.49328930442921609</v>
      </c>
      <c r="M490" s="10">
        <f t="shared" si="73"/>
        <v>854142</v>
      </c>
      <c r="N490" s="10">
        <f t="shared" si="74"/>
        <v>1003804</v>
      </c>
      <c r="O490" s="10">
        <f t="shared" si="75"/>
        <v>149662</v>
      </c>
      <c r="P490" s="11">
        <f t="shared" si="76"/>
        <v>0.17927211669640047</v>
      </c>
      <c r="Q490" s="11">
        <f t="shared" si="77"/>
        <v>0.21068401721062022</v>
      </c>
      <c r="R490" s="11">
        <f t="shared" si="78"/>
        <v>3.141190051421975E-2</v>
      </c>
      <c r="S490" s="12">
        <f t="shared" si="67"/>
        <v>9488831983435.0469</v>
      </c>
      <c r="T490" s="12">
        <f t="shared" si="68"/>
        <v>184040920052.31036</v>
      </c>
      <c r="U490" s="12">
        <f t="shared" si="69"/>
        <v>153761100244.11508</v>
      </c>
      <c r="V490" s="12">
        <f t="shared" si="70"/>
        <v>-30279819808.19529</v>
      </c>
      <c r="W490" s="12">
        <f t="shared" si="71"/>
        <v>4680739328954.373</v>
      </c>
    </row>
    <row r="491" spans="1:23" x14ac:dyDescent="0.3">
      <c r="A491" s="2">
        <v>32051</v>
      </c>
      <c r="B491" s="4">
        <v>4764.5</v>
      </c>
      <c r="C491" s="4">
        <f t="shared" si="66"/>
        <v>4764500</v>
      </c>
      <c r="D491" s="4">
        <v>62295</v>
      </c>
      <c r="E491" s="4">
        <v>93105</v>
      </c>
      <c r="F491" s="4">
        <v>30810</v>
      </c>
      <c r="G491" s="4"/>
      <c r="H491" s="4"/>
      <c r="I491" s="4">
        <f>I490+((1/12)*(I502-I490))</f>
        <v>2371281959377.0132</v>
      </c>
      <c r="J491" s="3">
        <v>115</v>
      </c>
      <c r="K491" s="8">
        <f t="shared" si="65"/>
        <v>1.9863739130434781</v>
      </c>
      <c r="L491" s="9">
        <f t="shared" si="72"/>
        <v>0.49769796607766043</v>
      </c>
      <c r="M491" s="10">
        <f t="shared" si="73"/>
        <v>857425</v>
      </c>
      <c r="N491" s="10">
        <f t="shared" si="74"/>
        <v>1012607</v>
      </c>
      <c r="O491" s="10">
        <f t="shared" si="75"/>
        <v>155182</v>
      </c>
      <c r="P491" s="11">
        <f t="shared" si="76"/>
        <v>0.17996117116171687</v>
      </c>
      <c r="Q491" s="11">
        <f t="shared" si="77"/>
        <v>0.21253164025606044</v>
      </c>
      <c r="R491" s="11">
        <f t="shared" si="78"/>
        <v>3.2570469094343579E-2</v>
      </c>
      <c r="S491" s="12">
        <f t="shared" si="67"/>
        <v>9464078508695.6504</v>
      </c>
      <c r="T491" s="12">
        <f t="shared" si="68"/>
        <v>123741162913.04347</v>
      </c>
      <c r="U491" s="12">
        <f t="shared" si="69"/>
        <v>184941343173.91302</v>
      </c>
      <c r="V491" s="12">
        <f t="shared" si="70"/>
        <v>61200180260.86956</v>
      </c>
      <c r="W491" s="12">
        <f t="shared" si="71"/>
        <v>4710252624577.124</v>
      </c>
    </row>
    <row r="492" spans="1:23" x14ac:dyDescent="0.3">
      <c r="A492" s="2">
        <v>32082</v>
      </c>
      <c r="B492" s="4">
        <v>4764.5</v>
      </c>
      <c r="C492" s="4">
        <f t="shared" si="66"/>
        <v>4764500</v>
      </c>
      <c r="D492" s="4">
        <v>56915</v>
      </c>
      <c r="E492" s="4">
        <v>83937</v>
      </c>
      <c r="F492" s="4">
        <v>27022</v>
      </c>
      <c r="G492" s="4"/>
      <c r="H492" s="4"/>
      <c r="I492" s="4">
        <f>I490+((2/12)*(I502-I490))</f>
        <v>2392287027801.0269</v>
      </c>
      <c r="J492" s="3">
        <v>115.4</v>
      </c>
      <c r="K492" s="8">
        <f t="shared" si="65"/>
        <v>1.9794887348353551</v>
      </c>
      <c r="L492" s="9">
        <f t="shared" si="72"/>
        <v>0.50210662772610493</v>
      </c>
      <c r="M492" s="10">
        <f t="shared" si="73"/>
        <v>861373</v>
      </c>
      <c r="N492" s="10">
        <f t="shared" si="74"/>
        <v>1016490</v>
      </c>
      <c r="O492" s="10">
        <f t="shared" si="75"/>
        <v>155117</v>
      </c>
      <c r="P492" s="11">
        <f t="shared" si="76"/>
        <v>0.18078979955924021</v>
      </c>
      <c r="Q492" s="11">
        <f t="shared" si="77"/>
        <v>0.2133466260887816</v>
      </c>
      <c r="R492" s="11">
        <f t="shared" si="78"/>
        <v>3.2556826529541401E-2</v>
      </c>
      <c r="S492" s="12">
        <f t="shared" si="67"/>
        <v>9431274077123.0488</v>
      </c>
      <c r="T492" s="12">
        <f t="shared" si="68"/>
        <v>112662601343.15424</v>
      </c>
      <c r="U492" s="12">
        <f t="shared" si="69"/>
        <v>166152345935.87521</v>
      </c>
      <c r="V492" s="12">
        <f t="shared" si="70"/>
        <v>53489744592.72097</v>
      </c>
      <c r="W492" s="12">
        <f t="shared" si="71"/>
        <v>4735505222024.8867</v>
      </c>
    </row>
    <row r="493" spans="1:23" x14ac:dyDescent="0.3">
      <c r="A493" s="2">
        <v>32112</v>
      </c>
      <c r="B493" s="4">
        <v>4883.1000000000004</v>
      </c>
      <c r="C493" s="4">
        <f t="shared" si="66"/>
        <v>4883100</v>
      </c>
      <c r="D493" s="4">
        <v>85469</v>
      </c>
      <c r="E493" s="4">
        <v>109833</v>
      </c>
      <c r="F493" s="4">
        <v>24363</v>
      </c>
      <c r="G493" s="4"/>
      <c r="H493" s="4"/>
      <c r="I493" s="4">
        <f>I490+((3/12)*(I502-I490))</f>
        <v>2413292096225.04</v>
      </c>
      <c r="J493" s="3">
        <v>115.6</v>
      </c>
      <c r="K493" s="8">
        <f t="shared" si="65"/>
        <v>1.9760640138408305</v>
      </c>
      <c r="L493" s="9">
        <f t="shared" si="72"/>
        <v>0.49421312203826256</v>
      </c>
      <c r="M493" s="10">
        <f t="shared" si="73"/>
        <v>868807</v>
      </c>
      <c r="N493" s="10">
        <f t="shared" si="74"/>
        <v>1035919</v>
      </c>
      <c r="O493" s="10">
        <f t="shared" si="75"/>
        <v>167111</v>
      </c>
      <c r="P493" s="11">
        <f t="shared" si="76"/>
        <v>0.17792119759988531</v>
      </c>
      <c r="Q493" s="11">
        <f t="shared" si="77"/>
        <v>0.21214372017775593</v>
      </c>
      <c r="R493" s="11">
        <f t="shared" si="78"/>
        <v>3.4222317789928527E-2</v>
      </c>
      <c r="S493" s="12">
        <f t="shared" si="67"/>
        <v>9649318185986.1602</v>
      </c>
      <c r="T493" s="12">
        <f t="shared" si="68"/>
        <v>168892215198.96194</v>
      </c>
      <c r="U493" s="12">
        <f t="shared" si="69"/>
        <v>217037038832.17993</v>
      </c>
      <c r="V493" s="12">
        <f t="shared" si="70"/>
        <v>48142847569.204155</v>
      </c>
      <c r="W493" s="12">
        <f t="shared" si="71"/>
        <v>4768819666236.8047</v>
      </c>
    </row>
    <row r="494" spans="1:23" x14ac:dyDescent="0.3">
      <c r="A494" s="2">
        <v>32143</v>
      </c>
      <c r="B494" s="4">
        <v>4883.1000000000004</v>
      </c>
      <c r="C494" s="4">
        <f t="shared" si="66"/>
        <v>4883100</v>
      </c>
      <c r="D494" s="4">
        <v>81740</v>
      </c>
      <c r="E494" s="4">
        <v>65844</v>
      </c>
      <c r="F494" s="4">
        <v>-15896</v>
      </c>
      <c r="G494" s="4"/>
      <c r="H494" s="4"/>
      <c r="I494" s="4">
        <f>I490+((4/12)*(I502-I490))</f>
        <v>2434297164649.0532</v>
      </c>
      <c r="J494" s="3">
        <v>116</v>
      </c>
      <c r="K494" s="8">
        <f t="shared" si="65"/>
        <v>1.9692499999999999</v>
      </c>
      <c r="L494" s="9">
        <f t="shared" si="72"/>
        <v>0.49851470677419124</v>
      </c>
      <c r="M494" s="10">
        <f t="shared" si="73"/>
        <v>868776</v>
      </c>
      <c r="N494" s="10">
        <f t="shared" si="74"/>
        <v>1017835</v>
      </c>
      <c r="O494" s="10">
        <f t="shared" si="75"/>
        <v>149058</v>
      </c>
      <c r="P494" s="11">
        <f t="shared" si="76"/>
        <v>0.17791484917368067</v>
      </c>
      <c r="Q494" s="11">
        <f t="shared" si="77"/>
        <v>0.20844033503307324</v>
      </c>
      <c r="R494" s="11">
        <f t="shared" si="78"/>
        <v>3.0525281071450514E-2</v>
      </c>
      <c r="S494" s="12">
        <f t="shared" si="67"/>
        <v>9616044674999.998</v>
      </c>
      <c r="T494" s="12">
        <f t="shared" si="68"/>
        <v>160966495000</v>
      </c>
      <c r="U494" s="12">
        <f t="shared" si="69"/>
        <v>129663296999.99998</v>
      </c>
      <c r="V494" s="12">
        <f t="shared" si="70"/>
        <v>-31303198000</v>
      </c>
      <c r="W494" s="12">
        <f t="shared" si="71"/>
        <v>4793739691485.1475</v>
      </c>
    </row>
    <row r="495" spans="1:23" x14ac:dyDescent="0.3">
      <c r="A495" s="2">
        <v>32174</v>
      </c>
      <c r="B495" s="4">
        <v>4883.1000000000004</v>
      </c>
      <c r="C495" s="4">
        <f t="shared" si="66"/>
        <v>4883100</v>
      </c>
      <c r="D495" s="4">
        <v>60279</v>
      </c>
      <c r="E495" s="4">
        <v>84344</v>
      </c>
      <c r="F495" s="4">
        <v>24065</v>
      </c>
      <c r="G495" s="4"/>
      <c r="H495" s="4"/>
      <c r="I495" s="4">
        <f>I490+((5/12)*(I502-I490))</f>
        <v>2455302233073.0669</v>
      </c>
      <c r="J495" s="3">
        <v>116.2</v>
      </c>
      <c r="K495" s="8">
        <f t="shared" si="65"/>
        <v>1.9658605851979345</v>
      </c>
      <c r="L495" s="9">
        <f t="shared" si="72"/>
        <v>0.50281629151011997</v>
      </c>
      <c r="M495" s="10">
        <f t="shared" si="73"/>
        <v>873592</v>
      </c>
      <c r="N495" s="10">
        <f t="shared" si="74"/>
        <v>1018337</v>
      </c>
      <c r="O495" s="10">
        <f t="shared" si="75"/>
        <v>144744</v>
      </c>
      <c r="P495" s="11">
        <f t="shared" si="76"/>
        <v>0.1789011079027667</v>
      </c>
      <c r="Q495" s="11">
        <f t="shared" si="77"/>
        <v>0.2085431385800004</v>
      </c>
      <c r="R495" s="11">
        <f t="shared" si="78"/>
        <v>2.9641825889291637E-2</v>
      </c>
      <c r="S495" s="12">
        <f t="shared" si="67"/>
        <v>9599493823580.0332</v>
      </c>
      <c r="T495" s="12">
        <f t="shared" si="68"/>
        <v>118500110215.1463</v>
      </c>
      <c r="U495" s="12">
        <f t="shared" si="69"/>
        <v>165808545197.93457</v>
      </c>
      <c r="V495" s="12">
        <f t="shared" si="70"/>
        <v>47308434982.788292</v>
      </c>
      <c r="W495" s="12">
        <f t="shared" si="71"/>
        <v>4826781884746.8145</v>
      </c>
    </row>
    <row r="496" spans="1:23" x14ac:dyDescent="0.3">
      <c r="A496" s="2">
        <v>32203</v>
      </c>
      <c r="B496" s="4">
        <v>4948.6000000000004</v>
      </c>
      <c r="C496" s="4">
        <f t="shared" si="66"/>
        <v>4948600</v>
      </c>
      <c r="D496" s="4">
        <v>65664</v>
      </c>
      <c r="E496" s="4">
        <v>94947</v>
      </c>
      <c r="F496" s="4">
        <v>29283</v>
      </c>
      <c r="G496" s="4"/>
      <c r="H496" s="4"/>
      <c r="I496" s="4">
        <f>I490+((6/12)*(I502-I490))</f>
        <v>2476307301497.0801</v>
      </c>
      <c r="J496" s="3">
        <v>116.5</v>
      </c>
      <c r="K496" s="8">
        <f t="shared" si="65"/>
        <v>1.9607982832618025</v>
      </c>
      <c r="L496" s="9">
        <f t="shared" si="72"/>
        <v>0.50040563017764217</v>
      </c>
      <c r="M496" s="10">
        <f t="shared" si="73"/>
        <v>882741</v>
      </c>
      <c r="N496" s="10">
        <f t="shared" si="74"/>
        <v>1028838</v>
      </c>
      <c r="O496" s="10">
        <f t="shared" si="75"/>
        <v>146096</v>
      </c>
      <c r="P496" s="11">
        <f t="shared" si="76"/>
        <v>0.17838196661682093</v>
      </c>
      <c r="Q496" s="11">
        <f t="shared" si="77"/>
        <v>0.20790486198116639</v>
      </c>
      <c r="R496" s="11">
        <f t="shared" si="78"/>
        <v>2.9522693286990261E-2</v>
      </c>
      <c r="S496" s="12">
        <f t="shared" si="67"/>
        <v>9703206384549.3555</v>
      </c>
      <c r="T496" s="12">
        <f t="shared" si="68"/>
        <v>128753858472.10301</v>
      </c>
      <c r="U496" s="12">
        <f t="shared" si="69"/>
        <v>186171914600.85834</v>
      </c>
      <c r="V496" s="12">
        <f t="shared" si="70"/>
        <v>57418056128.755363</v>
      </c>
      <c r="W496" s="12">
        <f t="shared" si="71"/>
        <v>4855539105604.1416</v>
      </c>
    </row>
    <row r="497" spans="1:23" x14ac:dyDescent="0.3">
      <c r="A497" s="2">
        <v>32234</v>
      </c>
      <c r="B497" s="4">
        <v>4948.6000000000004</v>
      </c>
      <c r="C497" s="4">
        <f t="shared" si="66"/>
        <v>4948600</v>
      </c>
      <c r="D497" s="4">
        <v>109266</v>
      </c>
      <c r="E497" s="4">
        <v>95497</v>
      </c>
      <c r="F497" s="4">
        <v>-13769</v>
      </c>
      <c r="G497" s="4"/>
      <c r="H497" s="4"/>
      <c r="I497" s="4">
        <f>I490+((7/12)*(I502-I490))</f>
        <v>2497312369921.0933</v>
      </c>
      <c r="J497" s="3">
        <v>117.2</v>
      </c>
      <c r="K497" s="8">
        <f t="shared" si="65"/>
        <v>1.9490870307167234</v>
      </c>
      <c r="L497" s="9">
        <f t="shared" si="72"/>
        <v>0.50465027885080493</v>
      </c>
      <c r="M497" s="10">
        <f t="shared" si="73"/>
        <v>869110</v>
      </c>
      <c r="N497" s="10">
        <f t="shared" si="74"/>
        <v>1040180</v>
      </c>
      <c r="O497" s="10">
        <f t="shared" si="75"/>
        <v>171069</v>
      </c>
      <c r="P497" s="11">
        <f t="shared" si="76"/>
        <v>0.17562745018793194</v>
      </c>
      <c r="Q497" s="11">
        <f t="shared" si="77"/>
        <v>0.21019682334397607</v>
      </c>
      <c r="R497" s="11">
        <f t="shared" si="78"/>
        <v>3.4569171078688919E-2</v>
      </c>
      <c r="S497" s="12">
        <f t="shared" si="67"/>
        <v>9645252080204.7773</v>
      </c>
      <c r="T497" s="12">
        <f t="shared" si="68"/>
        <v>212968943498.29349</v>
      </c>
      <c r="U497" s="12">
        <f t="shared" si="69"/>
        <v>186131964172.35492</v>
      </c>
      <c r="V497" s="12">
        <f t="shared" si="70"/>
        <v>-26836979325.938564</v>
      </c>
      <c r="W497" s="12">
        <f t="shared" si="71"/>
        <v>4867479151861.6475</v>
      </c>
    </row>
    <row r="498" spans="1:23" x14ac:dyDescent="0.3">
      <c r="A498" s="2">
        <v>32264</v>
      </c>
      <c r="B498" s="4">
        <v>4948.6000000000004</v>
      </c>
      <c r="C498" s="4">
        <f t="shared" si="66"/>
        <v>4948600</v>
      </c>
      <c r="D498" s="4">
        <v>59635</v>
      </c>
      <c r="E498" s="4">
        <v>82218</v>
      </c>
      <c r="F498" s="4">
        <v>22583</v>
      </c>
      <c r="G498" s="4"/>
      <c r="H498" s="4"/>
      <c r="I498" s="4">
        <f>I490+((8/12)*(I502-I490))</f>
        <v>2518317438345.1069</v>
      </c>
      <c r="J498" s="3">
        <v>117.5</v>
      </c>
      <c r="K498" s="8">
        <f t="shared" si="65"/>
        <v>1.9441106382978723</v>
      </c>
      <c r="L498" s="9">
        <f t="shared" si="72"/>
        <v>0.50889492752396781</v>
      </c>
      <c r="M498" s="10">
        <f t="shared" si="73"/>
        <v>881054</v>
      </c>
      <c r="N498" s="10">
        <f t="shared" si="74"/>
        <v>1039070</v>
      </c>
      <c r="O498" s="10">
        <f t="shared" si="75"/>
        <v>158015</v>
      </c>
      <c r="P498" s="11">
        <f t="shared" si="76"/>
        <v>0.17804106211857898</v>
      </c>
      <c r="Q498" s="11">
        <f t="shared" si="77"/>
        <v>0.20997251747969123</v>
      </c>
      <c r="R498" s="11">
        <f t="shared" si="78"/>
        <v>3.1931253283757025E-2</v>
      </c>
      <c r="S498" s="12">
        <f t="shared" si="67"/>
        <v>9620625904680.8516</v>
      </c>
      <c r="T498" s="12">
        <f t="shared" si="68"/>
        <v>115937037914.89362</v>
      </c>
      <c r="U498" s="12">
        <f t="shared" si="69"/>
        <v>159840888459.57446</v>
      </c>
      <c r="V498" s="12">
        <f t="shared" si="70"/>
        <v>43903850544.680847</v>
      </c>
      <c r="W498" s="12">
        <f t="shared" si="71"/>
        <v>4895887722497.7686</v>
      </c>
    </row>
    <row r="499" spans="1:23" x14ac:dyDescent="0.3">
      <c r="A499" s="2">
        <v>32295</v>
      </c>
      <c r="B499" s="4">
        <v>5059.3</v>
      </c>
      <c r="C499" s="4">
        <f t="shared" si="66"/>
        <v>5059300</v>
      </c>
      <c r="D499" s="4">
        <v>99140</v>
      </c>
      <c r="E499" s="4">
        <v>90006</v>
      </c>
      <c r="F499" s="4">
        <v>-9134</v>
      </c>
      <c r="G499" s="4"/>
      <c r="H499" s="4"/>
      <c r="I499" s="4">
        <f>I490+((9/12)*(I502-I490))</f>
        <v>2539322506769.1201</v>
      </c>
      <c r="J499" s="3">
        <v>118</v>
      </c>
      <c r="K499" s="8">
        <f t="shared" si="65"/>
        <v>1.9358728813559321</v>
      </c>
      <c r="L499" s="9">
        <f t="shared" si="72"/>
        <v>0.50191182708460069</v>
      </c>
      <c r="M499" s="10">
        <f t="shared" si="73"/>
        <v>897249</v>
      </c>
      <c r="N499" s="10">
        <f t="shared" si="74"/>
        <v>1045508</v>
      </c>
      <c r="O499" s="10">
        <f t="shared" si="75"/>
        <v>148258</v>
      </c>
      <c r="P499" s="11">
        <f t="shared" si="76"/>
        <v>0.17734647085565197</v>
      </c>
      <c r="Q499" s="11">
        <f t="shared" si="77"/>
        <v>0.20665072243195698</v>
      </c>
      <c r="R499" s="11">
        <f t="shared" si="78"/>
        <v>2.9304053920502837E-2</v>
      </c>
      <c r="S499" s="12">
        <f t="shared" si="67"/>
        <v>9794161668644.0664</v>
      </c>
      <c r="T499" s="12">
        <f t="shared" si="68"/>
        <v>191922437457.62711</v>
      </c>
      <c r="U499" s="12">
        <f t="shared" si="69"/>
        <v>174240174559.32202</v>
      </c>
      <c r="V499" s="12">
        <f t="shared" si="70"/>
        <v>-17682262898.30508</v>
      </c>
      <c r="W499" s="12">
        <f t="shared" si="71"/>
        <v>4915805577871.1045</v>
      </c>
    </row>
    <row r="500" spans="1:23" x14ac:dyDescent="0.3">
      <c r="A500" s="2">
        <v>32325</v>
      </c>
      <c r="B500" s="4">
        <v>5059.3</v>
      </c>
      <c r="C500" s="4">
        <f t="shared" si="66"/>
        <v>5059300</v>
      </c>
      <c r="D500" s="4">
        <v>60631</v>
      </c>
      <c r="E500" s="4">
        <v>83549</v>
      </c>
      <c r="F500" s="4">
        <v>22918</v>
      </c>
      <c r="G500" s="4"/>
      <c r="H500" s="4"/>
      <c r="I500" s="4">
        <f>I490+((10/12)*(I502-I490))</f>
        <v>2560327575193.1333</v>
      </c>
      <c r="J500" s="3">
        <v>118.5</v>
      </c>
      <c r="K500" s="8">
        <f t="shared" si="65"/>
        <v>1.9277046413502108</v>
      </c>
      <c r="L500" s="9">
        <f t="shared" si="72"/>
        <v>0.50606360073392231</v>
      </c>
      <c r="M500" s="10">
        <f t="shared" si="73"/>
        <v>893657</v>
      </c>
      <c r="N500" s="10">
        <f t="shared" si="74"/>
        <v>1042495</v>
      </c>
      <c r="O500" s="10">
        <f t="shared" si="75"/>
        <v>148837</v>
      </c>
      <c r="P500" s="11">
        <f t="shared" si="76"/>
        <v>0.17663649121419958</v>
      </c>
      <c r="Q500" s="11">
        <f t="shared" si="77"/>
        <v>0.20605518549997034</v>
      </c>
      <c r="R500" s="11">
        <f t="shared" si="78"/>
        <v>2.9418496629968573E-2</v>
      </c>
      <c r="S500" s="12">
        <f t="shared" si="67"/>
        <v>9752836091983.1211</v>
      </c>
      <c r="T500" s="12">
        <f t="shared" si="68"/>
        <v>116878660109.70464</v>
      </c>
      <c r="U500" s="12">
        <f t="shared" si="69"/>
        <v>161057795080.16876</v>
      </c>
      <c r="V500" s="12">
        <f t="shared" si="70"/>
        <v>44179134970.464134</v>
      </c>
      <c r="W500" s="12">
        <f t="shared" si="71"/>
        <v>4935555350076.7344</v>
      </c>
    </row>
    <row r="501" spans="1:23" x14ac:dyDescent="0.3">
      <c r="A501" s="2">
        <v>32356</v>
      </c>
      <c r="B501" s="4">
        <v>5059.3</v>
      </c>
      <c r="C501" s="4">
        <f t="shared" si="66"/>
        <v>5059300</v>
      </c>
      <c r="D501" s="4">
        <v>69390</v>
      </c>
      <c r="E501" s="4">
        <v>92468</v>
      </c>
      <c r="F501" s="4">
        <v>23079</v>
      </c>
      <c r="G501" s="4"/>
      <c r="H501" s="4"/>
      <c r="I501" s="4">
        <f>I490+((11/12)*(I502-I490))</f>
        <v>2581332643617.147</v>
      </c>
      <c r="J501" s="3">
        <v>119</v>
      </c>
      <c r="K501" s="8">
        <f t="shared" si="65"/>
        <v>1.9196050420168067</v>
      </c>
      <c r="L501" s="9">
        <f t="shared" si="72"/>
        <v>0.51021537438324416</v>
      </c>
      <c r="M501" s="10">
        <f t="shared" si="73"/>
        <v>902834</v>
      </c>
      <c r="N501" s="10">
        <f t="shared" si="74"/>
        <v>1052954</v>
      </c>
      <c r="O501" s="10">
        <f t="shared" si="75"/>
        <v>150120</v>
      </c>
      <c r="P501" s="11">
        <f t="shared" si="76"/>
        <v>0.17845037851086118</v>
      </c>
      <c r="Q501" s="11">
        <f t="shared" si="77"/>
        <v>0.20812246753503449</v>
      </c>
      <c r="R501" s="11">
        <f t="shared" si="78"/>
        <v>2.9672089024173304E-2</v>
      </c>
      <c r="S501" s="12">
        <f t="shared" si="67"/>
        <v>9711857789075.6289</v>
      </c>
      <c r="T501" s="12">
        <f t="shared" si="68"/>
        <v>133201393865.54622</v>
      </c>
      <c r="U501" s="12">
        <f t="shared" si="69"/>
        <v>177502039025.21008</v>
      </c>
      <c r="V501" s="12">
        <f t="shared" si="70"/>
        <v>44302564764.705879</v>
      </c>
      <c r="W501" s="12">
        <f t="shared" si="71"/>
        <v>4955139157810.0479</v>
      </c>
    </row>
    <row r="502" spans="1:23" x14ac:dyDescent="0.3">
      <c r="A502" s="2">
        <v>32387</v>
      </c>
      <c r="B502" s="4">
        <v>5142.8</v>
      </c>
      <c r="C502" s="4">
        <f t="shared" si="66"/>
        <v>5142800</v>
      </c>
      <c r="D502" s="4">
        <v>97742</v>
      </c>
      <c r="E502" s="4">
        <v>87569</v>
      </c>
      <c r="F502" s="4">
        <v>-10173</v>
      </c>
      <c r="G502" s="4"/>
      <c r="H502" s="4"/>
      <c r="I502" s="4">
        <v>2602337712041.1602</v>
      </c>
      <c r="J502" s="3">
        <v>119.5</v>
      </c>
      <c r="K502" s="8">
        <f t="shared" si="65"/>
        <v>1.911573221757322</v>
      </c>
      <c r="L502" s="9">
        <f t="shared" si="72"/>
        <v>0.50601573307170411</v>
      </c>
      <c r="M502" s="10">
        <f t="shared" si="73"/>
        <v>908166</v>
      </c>
      <c r="N502" s="10">
        <f t="shared" si="74"/>
        <v>1063317</v>
      </c>
      <c r="O502" s="10">
        <f t="shared" si="75"/>
        <v>155151</v>
      </c>
      <c r="P502" s="11">
        <f t="shared" si="76"/>
        <v>0.17658979544217157</v>
      </c>
      <c r="Q502" s="11">
        <f t="shared" si="77"/>
        <v>0.20675838064867388</v>
      </c>
      <c r="R502" s="11">
        <f t="shared" si="78"/>
        <v>3.0168585206502296E-2</v>
      </c>
      <c r="S502" s="12">
        <f t="shared" si="67"/>
        <v>9830838764853.5566</v>
      </c>
      <c r="T502" s="12">
        <f t="shared" si="68"/>
        <v>186840989841.00415</v>
      </c>
      <c r="U502" s="12">
        <f t="shared" si="69"/>
        <v>167394555456.06696</v>
      </c>
      <c r="V502" s="12">
        <f t="shared" si="70"/>
        <v>-19446434384.937237</v>
      </c>
      <c r="W502" s="12">
        <f t="shared" si="71"/>
        <v>4974559084307.0986</v>
      </c>
    </row>
    <row r="503" spans="1:23" x14ac:dyDescent="0.3">
      <c r="A503" s="2">
        <v>32417</v>
      </c>
      <c r="B503" s="4">
        <v>5142.8</v>
      </c>
      <c r="C503" s="4">
        <f t="shared" si="66"/>
        <v>5142800</v>
      </c>
      <c r="D503" s="4">
        <v>63582</v>
      </c>
      <c r="E503" s="4">
        <v>90587</v>
      </c>
      <c r="F503" s="4">
        <v>27005</v>
      </c>
      <c r="G503" s="4"/>
      <c r="H503" s="4"/>
      <c r="I503" s="4">
        <f>I502+((1/12)*(I514-I502))</f>
        <v>2623595482720.0068</v>
      </c>
      <c r="J503" s="3">
        <v>119.9</v>
      </c>
      <c r="K503" s="8">
        <f t="shared" si="65"/>
        <v>1.9051959966638865</v>
      </c>
      <c r="L503" s="9">
        <f t="shared" si="72"/>
        <v>0.51014923440927251</v>
      </c>
      <c r="M503" s="10">
        <f t="shared" si="73"/>
        <v>909453</v>
      </c>
      <c r="N503" s="10">
        <f t="shared" si="74"/>
        <v>1060799</v>
      </c>
      <c r="O503" s="10">
        <f t="shared" si="75"/>
        <v>151346</v>
      </c>
      <c r="P503" s="11">
        <f t="shared" si="76"/>
        <v>0.17684004822275803</v>
      </c>
      <c r="Q503" s="11">
        <f t="shared" si="77"/>
        <v>0.20626876409737885</v>
      </c>
      <c r="R503" s="11">
        <f t="shared" si="78"/>
        <v>2.9428715874620828E-2</v>
      </c>
      <c r="S503" s="12">
        <f t="shared" si="67"/>
        <v>9798041971643.0371</v>
      </c>
      <c r="T503" s="12">
        <f t="shared" si="68"/>
        <v>121136171859.88324</v>
      </c>
      <c r="U503" s="12">
        <f t="shared" si="69"/>
        <v>172585989749.79147</v>
      </c>
      <c r="V503" s="12">
        <f t="shared" si="70"/>
        <v>51449817889.908257</v>
      </c>
      <c r="W503" s="12">
        <f t="shared" si="71"/>
        <v>4998463610543.6143</v>
      </c>
    </row>
    <row r="504" spans="1:23" x14ac:dyDescent="0.3">
      <c r="A504" s="2">
        <v>32448</v>
      </c>
      <c r="B504" s="4">
        <v>5142.8</v>
      </c>
      <c r="C504" s="4">
        <f t="shared" si="66"/>
        <v>5142800</v>
      </c>
      <c r="D504" s="4">
        <v>64330</v>
      </c>
      <c r="E504" s="4">
        <v>93470</v>
      </c>
      <c r="F504" s="4">
        <v>29140</v>
      </c>
      <c r="G504" s="4"/>
      <c r="H504" s="4"/>
      <c r="I504" s="4">
        <f>I502+((2/12)*(I514-I502))</f>
        <v>2644853253398.8535</v>
      </c>
      <c r="J504" s="3">
        <v>120.3</v>
      </c>
      <c r="K504" s="8">
        <f t="shared" si="65"/>
        <v>1.8988611803823774</v>
      </c>
      <c r="L504" s="9">
        <f t="shared" si="72"/>
        <v>0.51428273574684091</v>
      </c>
      <c r="M504" s="10">
        <f t="shared" si="73"/>
        <v>916868</v>
      </c>
      <c r="N504" s="10">
        <f t="shared" si="74"/>
        <v>1070332</v>
      </c>
      <c r="O504" s="10">
        <f t="shared" si="75"/>
        <v>153464</v>
      </c>
      <c r="P504" s="11">
        <f t="shared" si="76"/>
        <v>0.17828186979855332</v>
      </c>
      <c r="Q504" s="11">
        <f t="shared" si="77"/>
        <v>0.20812242358248426</v>
      </c>
      <c r="R504" s="11">
        <f t="shared" si="78"/>
        <v>2.9840553783930933E-2</v>
      </c>
      <c r="S504" s="12">
        <f t="shared" si="67"/>
        <v>9765463278470.4902</v>
      </c>
      <c r="T504" s="12">
        <f t="shared" si="68"/>
        <v>122153739733.99834</v>
      </c>
      <c r="U504" s="12">
        <f t="shared" si="69"/>
        <v>177486554530.34082</v>
      </c>
      <c r="V504" s="12">
        <f t="shared" si="70"/>
        <v>55332814796.342476</v>
      </c>
      <c r="W504" s="12">
        <f t="shared" si="71"/>
        <v>5022209170687.1182</v>
      </c>
    </row>
    <row r="505" spans="1:23" x14ac:dyDescent="0.3">
      <c r="A505" s="2">
        <v>32478</v>
      </c>
      <c r="B505" s="4">
        <v>5251</v>
      </c>
      <c r="C505" s="4">
        <f t="shared" si="66"/>
        <v>5251000</v>
      </c>
      <c r="D505" s="4">
        <v>93655</v>
      </c>
      <c r="E505" s="4">
        <v>106446</v>
      </c>
      <c r="F505" s="4">
        <v>12790</v>
      </c>
      <c r="G505" s="4"/>
      <c r="H505" s="4"/>
      <c r="I505" s="4">
        <f>I502+((3/12)*(I514-I502))</f>
        <v>2666111024077.7002</v>
      </c>
      <c r="J505" s="3">
        <v>120.7</v>
      </c>
      <c r="K505" s="8">
        <f t="shared" si="65"/>
        <v>1.8925683512841756</v>
      </c>
      <c r="L505" s="9">
        <f t="shared" si="72"/>
        <v>0.50773396002241478</v>
      </c>
      <c r="M505" s="10">
        <f t="shared" si="73"/>
        <v>925054</v>
      </c>
      <c r="N505" s="10">
        <f t="shared" si="74"/>
        <v>1066945</v>
      </c>
      <c r="O505" s="10">
        <f t="shared" si="75"/>
        <v>141891</v>
      </c>
      <c r="P505" s="11">
        <f t="shared" si="76"/>
        <v>0.17616720624642926</v>
      </c>
      <c r="Q505" s="11">
        <f t="shared" si="77"/>
        <v>0.20318891639687678</v>
      </c>
      <c r="R505" s="11">
        <f t="shared" si="78"/>
        <v>2.7021710150447534E-2</v>
      </c>
      <c r="S505" s="12">
        <f t="shared" si="67"/>
        <v>9937876412593.207</v>
      </c>
      <c r="T505" s="12">
        <f t="shared" si="68"/>
        <v>177248488939.51944</v>
      </c>
      <c r="U505" s="12">
        <f t="shared" si="69"/>
        <v>201456330720.79535</v>
      </c>
      <c r="V505" s="12">
        <f t="shared" si="70"/>
        <v>24205949212.924606</v>
      </c>
      <c r="W505" s="12">
        <f t="shared" si="71"/>
        <v>5045797345179.2979</v>
      </c>
    </row>
    <row r="506" spans="1:23" x14ac:dyDescent="0.3">
      <c r="A506" s="2">
        <v>32509</v>
      </c>
      <c r="B506" s="4">
        <v>5251</v>
      </c>
      <c r="C506" s="4">
        <f t="shared" si="66"/>
        <v>5251000</v>
      </c>
      <c r="D506" s="4">
        <v>89306</v>
      </c>
      <c r="E506" s="4">
        <v>86509</v>
      </c>
      <c r="F506" s="4">
        <v>-2797</v>
      </c>
      <c r="G506" s="4"/>
      <c r="H506" s="4"/>
      <c r="I506" s="4">
        <f>I502+((4/12)*(I514-I502))</f>
        <v>2687368794756.5469</v>
      </c>
      <c r="J506" s="3">
        <v>121.2</v>
      </c>
      <c r="K506" s="8">
        <f t="shared" si="65"/>
        <v>1.8847607260726071</v>
      </c>
      <c r="L506" s="9">
        <f t="shared" si="72"/>
        <v>0.51178228808922999</v>
      </c>
      <c r="M506" s="10">
        <f t="shared" si="73"/>
        <v>932620</v>
      </c>
      <c r="N506" s="10">
        <f t="shared" si="74"/>
        <v>1087610</v>
      </c>
      <c r="O506" s="10">
        <f t="shared" si="75"/>
        <v>154990</v>
      </c>
      <c r="P506" s="11">
        <f t="shared" si="76"/>
        <v>0.17760807465244716</v>
      </c>
      <c r="Q506" s="11">
        <f t="shared" si="77"/>
        <v>0.2071243572652828</v>
      </c>
      <c r="R506" s="11">
        <f t="shared" si="78"/>
        <v>2.9516282612835652E-2</v>
      </c>
      <c r="S506" s="12">
        <f t="shared" si="67"/>
        <v>9896878572607.2598</v>
      </c>
      <c r="T506" s="12">
        <f t="shared" si="68"/>
        <v>168320441402.64026</v>
      </c>
      <c r="U506" s="12">
        <f t="shared" si="69"/>
        <v>163048765651.81516</v>
      </c>
      <c r="V506" s="12">
        <f t="shared" si="70"/>
        <v>-5271675750.8250818</v>
      </c>
      <c r="W506" s="12">
        <f t="shared" si="71"/>
        <v>5065047160830.2168</v>
      </c>
    </row>
    <row r="507" spans="1:23" x14ac:dyDescent="0.3">
      <c r="A507" s="2">
        <v>32540</v>
      </c>
      <c r="B507" s="4">
        <v>5251</v>
      </c>
      <c r="C507" s="4">
        <f t="shared" si="66"/>
        <v>5251000</v>
      </c>
      <c r="D507" s="4">
        <v>61897</v>
      </c>
      <c r="E507" s="4">
        <v>89769</v>
      </c>
      <c r="F507" s="4">
        <v>27871</v>
      </c>
      <c r="G507" s="4"/>
      <c r="H507" s="4"/>
      <c r="I507" s="4">
        <f>I502+((5/12)*(I514-I502))</f>
        <v>2708626565435.3936</v>
      </c>
      <c r="J507" s="3">
        <v>121.6</v>
      </c>
      <c r="K507" s="8">
        <f t="shared" si="65"/>
        <v>1.8785608552631579</v>
      </c>
      <c r="L507" s="9">
        <f t="shared" si="72"/>
        <v>0.5158306161560452</v>
      </c>
      <c r="M507" s="10">
        <f t="shared" si="73"/>
        <v>934238</v>
      </c>
      <c r="N507" s="10">
        <f t="shared" si="74"/>
        <v>1093035</v>
      </c>
      <c r="O507" s="10">
        <f t="shared" si="75"/>
        <v>158796</v>
      </c>
      <c r="P507" s="11">
        <f t="shared" si="76"/>
        <v>0.17791620643686917</v>
      </c>
      <c r="Q507" s="11">
        <f t="shared" si="77"/>
        <v>0.20815749381070273</v>
      </c>
      <c r="R507" s="11">
        <f t="shared" si="78"/>
        <v>3.0241096933917348E-2</v>
      </c>
      <c r="S507" s="12">
        <f t="shared" si="67"/>
        <v>9864323050986.8418</v>
      </c>
      <c r="T507" s="12">
        <f t="shared" si="68"/>
        <v>116277281258.22368</v>
      </c>
      <c r="U507" s="12">
        <f t="shared" si="69"/>
        <v>168636529416.11844</v>
      </c>
      <c r="V507" s="12">
        <f t="shared" si="70"/>
        <v>52357369597.039467</v>
      </c>
      <c r="W507" s="12">
        <f t="shared" si="71"/>
        <v>5088319837352.8223</v>
      </c>
    </row>
    <row r="508" spans="1:23" x14ac:dyDescent="0.3">
      <c r="A508" s="2">
        <v>32568</v>
      </c>
      <c r="B508" s="4">
        <v>5360.3</v>
      </c>
      <c r="C508" s="4">
        <f t="shared" si="66"/>
        <v>5360300</v>
      </c>
      <c r="D508" s="4">
        <v>68205</v>
      </c>
      <c r="E508" s="4">
        <v>103988</v>
      </c>
      <c r="F508" s="4">
        <v>35784</v>
      </c>
      <c r="G508" s="4"/>
      <c r="H508" s="4"/>
      <c r="I508" s="4">
        <f>I502+((6/12)*(I514-I502))</f>
        <v>2729884336114.2402</v>
      </c>
      <c r="J508" s="3">
        <v>122.2</v>
      </c>
      <c r="K508" s="8">
        <f t="shared" si="65"/>
        <v>1.8693371522094926</v>
      </c>
      <c r="L508" s="9">
        <f t="shared" si="72"/>
        <v>0.50927827474474197</v>
      </c>
      <c r="M508" s="10">
        <f t="shared" si="73"/>
        <v>936779</v>
      </c>
      <c r="N508" s="10">
        <f t="shared" si="74"/>
        <v>1102076</v>
      </c>
      <c r="O508" s="10">
        <f t="shared" si="75"/>
        <v>165297</v>
      </c>
      <c r="P508" s="11">
        <f t="shared" si="76"/>
        <v>0.17476242001380521</v>
      </c>
      <c r="Q508" s="11">
        <f t="shared" si="77"/>
        <v>0.20559968658470609</v>
      </c>
      <c r="R508" s="11">
        <f t="shared" si="78"/>
        <v>3.0837266570900881E-2</v>
      </c>
      <c r="S508" s="12">
        <f t="shared" si="67"/>
        <v>10020207936988.543</v>
      </c>
      <c r="T508" s="12">
        <f t="shared" si="68"/>
        <v>127498140466.44844</v>
      </c>
      <c r="U508" s="12">
        <f t="shared" si="69"/>
        <v>194388631783.96069</v>
      </c>
      <c r="V508" s="12">
        <f t="shared" si="70"/>
        <v>66892360654.66449</v>
      </c>
      <c r="W508" s="12">
        <f t="shared" si="71"/>
        <v>5103074210733.0947</v>
      </c>
    </row>
    <row r="509" spans="1:23" x14ac:dyDescent="0.3">
      <c r="A509" s="2">
        <v>32599</v>
      </c>
      <c r="B509" s="4">
        <v>5360.3</v>
      </c>
      <c r="C509" s="4">
        <f t="shared" si="66"/>
        <v>5360300</v>
      </c>
      <c r="D509" s="4">
        <v>128892</v>
      </c>
      <c r="E509" s="4">
        <v>88237</v>
      </c>
      <c r="F509" s="4">
        <v>-40654</v>
      </c>
      <c r="G509" s="4"/>
      <c r="H509" s="4"/>
      <c r="I509" s="4">
        <f>I502+((7/12)*(I514-I502))</f>
        <v>2751142106793.0864</v>
      </c>
      <c r="J509" s="3">
        <v>123.1</v>
      </c>
      <c r="K509" s="8">
        <f t="shared" si="65"/>
        <v>1.8556701868399674</v>
      </c>
      <c r="L509" s="9">
        <f t="shared" si="72"/>
        <v>0.51324405477176394</v>
      </c>
      <c r="M509" s="10">
        <f t="shared" si="73"/>
        <v>956405</v>
      </c>
      <c r="N509" s="10">
        <f t="shared" si="74"/>
        <v>1094816</v>
      </c>
      <c r="O509" s="10">
        <f t="shared" si="75"/>
        <v>138412</v>
      </c>
      <c r="P509" s="11">
        <f t="shared" si="76"/>
        <v>0.17842378225099342</v>
      </c>
      <c r="Q509" s="11">
        <f t="shared" si="77"/>
        <v>0.20424528477883699</v>
      </c>
      <c r="R509" s="11">
        <f t="shared" si="78"/>
        <v>2.5821689084566161E-2</v>
      </c>
      <c r="S509" s="12">
        <f t="shared" si="67"/>
        <v>9946948902518.2773</v>
      </c>
      <c r="T509" s="12">
        <f t="shared" si="68"/>
        <v>239181041722.17709</v>
      </c>
      <c r="U509" s="12">
        <f t="shared" si="69"/>
        <v>163738770276.19818</v>
      </c>
      <c r="V509" s="12">
        <f t="shared" si="70"/>
        <v>-75440415775.792038</v>
      </c>
      <c r="W509" s="12">
        <f t="shared" si="71"/>
        <v>5105212387336.0283</v>
      </c>
    </row>
    <row r="510" spans="1:23" x14ac:dyDescent="0.3">
      <c r="A510" s="2">
        <v>32629</v>
      </c>
      <c r="B510" s="4">
        <v>5360.3</v>
      </c>
      <c r="C510" s="4">
        <f t="shared" si="66"/>
        <v>5360300</v>
      </c>
      <c r="D510" s="4">
        <v>71025</v>
      </c>
      <c r="E510" s="4">
        <v>96458</v>
      </c>
      <c r="F510" s="4">
        <v>25433</v>
      </c>
      <c r="G510" s="4"/>
      <c r="H510" s="4"/>
      <c r="I510" s="4">
        <f>I502+((8/12)*(I514-I502))</f>
        <v>2772399877471.9331</v>
      </c>
      <c r="J510" s="3">
        <v>123.7</v>
      </c>
      <c r="K510" s="8">
        <f t="shared" si="65"/>
        <v>1.8466693613581244</v>
      </c>
      <c r="L510" s="9">
        <f t="shared" si="72"/>
        <v>0.51720983479878613</v>
      </c>
      <c r="M510" s="10">
        <f t="shared" si="73"/>
        <v>967795</v>
      </c>
      <c r="N510" s="10">
        <f t="shared" si="74"/>
        <v>1109056</v>
      </c>
      <c r="O510" s="10">
        <f t="shared" si="75"/>
        <v>141262</v>
      </c>
      <c r="P510" s="11">
        <f t="shared" si="76"/>
        <v>0.18054866332108277</v>
      </c>
      <c r="Q510" s="11">
        <f t="shared" si="77"/>
        <v>0.20690185250825513</v>
      </c>
      <c r="R510" s="11">
        <f t="shared" si="78"/>
        <v>2.635337574389493E-2</v>
      </c>
      <c r="S510" s="12">
        <f t="shared" si="67"/>
        <v>9898701777687.9531</v>
      </c>
      <c r="T510" s="12">
        <f t="shared" si="68"/>
        <v>131159691390.4608</v>
      </c>
      <c r="U510" s="12">
        <f t="shared" si="69"/>
        <v>178126033257.88196</v>
      </c>
      <c r="V510" s="12">
        <f t="shared" si="70"/>
        <v>46966341867.421181</v>
      </c>
      <c r="W510" s="12">
        <f t="shared" si="71"/>
        <v>5119705911160.4375</v>
      </c>
    </row>
    <row r="511" spans="1:23" x14ac:dyDescent="0.3">
      <c r="A511" s="2">
        <v>32660</v>
      </c>
      <c r="B511" s="4">
        <v>5453.6</v>
      </c>
      <c r="C511" s="4">
        <f t="shared" si="66"/>
        <v>5453600</v>
      </c>
      <c r="D511" s="4">
        <v>108249</v>
      </c>
      <c r="E511" s="4">
        <v>100464</v>
      </c>
      <c r="F511" s="4">
        <v>-7785</v>
      </c>
      <c r="G511" s="4"/>
      <c r="H511" s="4"/>
      <c r="I511" s="4">
        <f>I502+((9/12)*(I514-I502))</f>
        <v>2793657648150.7798</v>
      </c>
      <c r="J511" s="3">
        <v>124.1</v>
      </c>
      <c r="K511" s="8">
        <f t="shared" si="65"/>
        <v>1.8407171635777599</v>
      </c>
      <c r="L511" s="9">
        <f t="shared" si="72"/>
        <v>0.51225936045012099</v>
      </c>
      <c r="M511" s="10">
        <f t="shared" si="73"/>
        <v>976904</v>
      </c>
      <c r="N511" s="10">
        <f t="shared" si="74"/>
        <v>1119514</v>
      </c>
      <c r="O511" s="10">
        <f t="shared" si="75"/>
        <v>142611</v>
      </c>
      <c r="P511" s="11">
        <f t="shared" si="76"/>
        <v>0.1791301158867537</v>
      </c>
      <c r="Q511" s="11">
        <f t="shared" si="77"/>
        <v>0.20527981516796245</v>
      </c>
      <c r="R511" s="11">
        <f t="shared" si="78"/>
        <v>2.6149882646325364E-2</v>
      </c>
      <c r="S511" s="12">
        <f t="shared" si="67"/>
        <v>10038535123287.672</v>
      </c>
      <c r="T511" s="12">
        <f t="shared" si="68"/>
        <v>199255792240.12894</v>
      </c>
      <c r="U511" s="12">
        <f t="shared" si="69"/>
        <v>184925809121.67609</v>
      </c>
      <c r="V511" s="12">
        <f t="shared" si="70"/>
        <v>-14329983118.452862</v>
      </c>
      <c r="W511" s="12">
        <f t="shared" si="71"/>
        <v>5142333582111.4189</v>
      </c>
    </row>
    <row r="512" spans="1:23" x14ac:dyDescent="0.3">
      <c r="A512" s="2">
        <v>32690</v>
      </c>
      <c r="B512" s="4">
        <v>5453.6</v>
      </c>
      <c r="C512" s="4">
        <f t="shared" si="66"/>
        <v>5453600</v>
      </c>
      <c r="D512" s="4">
        <v>66191</v>
      </c>
      <c r="E512" s="4">
        <v>84428</v>
      </c>
      <c r="F512" s="4">
        <v>18237</v>
      </c>
      <c r="G512" s="4"/>
      <c r="H512" s="4"/>
      <c r="I512" s="4">
        <f>I502+((10/12)*(I514-I502))</f>
        <v>2814915418829.6265</v>
      </c>
      <c r="J512" s="3">
        <v>124.5</v>
      </c>
      <c r="K512" s="8">
        <f t="shared" si="65"/>
        <v>1.8348032128514056</v>
      </c>
      <c r="L512" s="9">
        <f t="shared" si="72"/>
        <v>0.51615729404973343</v>
      </c>
      <c r="M512" s="10">
        <f t="shared" si="73"/>
        <v>982464</v>
      </c>
      <c r="N512" s="10">
        <f t="shared" si="74"/>
        <v>1120393</v>
      </c>
      <c r="O512" s="10">
        <f t="shared" si="75"/>
        <v>137930</v>
      </c>
      <c r="P512" s="11">
        <f t="shared" si="76"/>
        <v>0.18014962593516209</v>
      </c>
      <c r="Q512" s="11">
        <f t="shared" si="77"/>
        <v>0.20544099310547162</v>
      </c>
      <c r="R512" s="11">
        <f t="shared" si="78"/>
        <v>2.529155053542614E-2</v>
      </c>
      <c r="S512" s="12">
        <f t="shared" si="67"/>
        <v>10006282801606.426</v>
      </c>
      <c r="T512" s="12">
        <f t="shared" si="68"/>
        <v>121447459461.8474</v>
      </c>
      <c r="U512" s="12">
        <f t="shared" si="69"/>
        <v>154908765654.61847</v>
      </c>
      <c r="V512" s="12">
        <f t="shared" si="70"/>
        <v>33461306192.77108</v>
      </c>
      <c r="W512" s="12">
        <f t="shared" si="71"/>
        <v>5164815854373.5586</v>
      </c>
    </row>
    <row r="513" spans="1:23" x14ac:dyDescent="0.3">
      <c r="A513" s="2">
        <v>32721</v>
      </c>
      <c r="B513" s="4">
        <v>5453.6</v>
      </c>
      <c r="C513" s="4">
        <f t="shared" si="66"/>
        <v>5453600</v>
      </c>
      <c r="D513" s="4">
        <v>76136</v>
      </c>
      <c r="E513" s="4">
        <v>98286</v>
      </c>
      <c r="F513" s="4">
        <v>22150</v>
      </c>
      <c r="G513" s="4"/>
      <c r="H513" s="4"/>
      <c r="I513" s="4">
        <f>I502+((11/12)*(I514-I502))</f>
        <v>2836173189508.4731</v>
      </c>
      <c r="J513" s="3">
        <v>124.5</v>
      </c>
      <c r="K513" s="8">
        <f t="shared" si="65"/>
        <v>1.8348032128514056</v>
      </c>
      <c r="L513" s="9">
        <f t="shared" si="72"/>
        <v>0.52005522764934597</v>
      </c>
      <c r="M513" s="10">
        <f t="shared" si="73"/>
        <v>989210</v>
      </c>
      <c r="N513" s="10">
        <f t="shared" si="74"/>
        <v>1126211</v>
      </c>
      <c r="O513" s="10">
        <f t="shared" si="75"/>
        <v>137001</v>
      </c>
      <c r="P513" s="11">
        <f t="shared" si="76"/>
        <v>0.18138660701188206</v>
      </c>
      <c r="Q513" s="11">
        <f t="shared" si="77"/>
        <v>0.20650781135396803</v>
      </c>
      <c r="R513" s="11">
        <f t="shared" si="78"/>
        <v>2.5121204342085961E-2</v>
      </c>
      <c r="S513" s="12">
        <f t="shared" si="67"/>
        <v>10006282801606.426</v>
      </c>
      <c r="T513" s="12">
        <f t="shared" si="68"/>
        <v>139694577413.65463</v>
      </c>
      <c r="U513" s="12">
        <f t="shared" si="69"/>
        <v>180335468578.31323</v>
      </c>
      <c r="V513" s="12">
        <f t="shared" si="70"/>
        <v>40640891164.658638</v>
      </c>
      <c r="W513" s="12">
        <f t="shared" si="71"/>
        <v>5203819680313.165</v>
      </c>
    </row>
    <row r="514" spans="1:23" x14ac:dyDescent="0.3">
      <c r="A514" s="2">
        <v>32752</v>
      </c>
      <c r="B514" s="4">
        <v>5532.9</v>
      </c>
      <c r="C514" s="4">
        <f t="shared" si="66"/>
        <v>5532900</v>
      </c>
      <c r="D514" s="4">
        <v>99233</v>
      </c>
      <c r="E514" s="4">
        <v>105378</v>
      </c>
      <c r="F514" s="4">
        <v>6146</v>
      </c>
      <c r="G514" s="4"/>
      <c r="H514" s="4"/>
      <c r="I514" s="4">
        <v>2857430960187.3198</v>
      </c>
      <c r="J514" s="3">
        <v>124.8</v>
      </c>
      <c r="K514" s="8">
        <f t="shared" ref="K514:K577" si="79">J$783/J514</f>
        <v>1.8303926282051282</v>
      </c>
      <c r="L514" s="9">
        <f t="shared" si="72"/>
        <v>0.51644362995668092</v>
      </c>
      <c r="M514" s="10">
        <f t="shared" si="73"/>
        <v>990701</v>
      </c>
      <c r="N514" s="10">
        <f t="shared" si="74"/>
        <v>1144020</v>
      </c>
      <c r="O514" s="10">
        <f t="shared" si="75"/>
        <v>153320</v>
      </c>
      <c r="P514" s="11">
        <f t="shared" si="76"/>
        <v>0.17905637188454518</v>
      </c>
      <c r="Q514" s="11">
        <f t="shared" si="77"/>
        <v>0.20676679498996908</v>
      </c>
      <c r="R514" s="11">
        <f t="shared" si="78"/>
        <v>2.7710603842469591E-2</v>
      </c>
      <c r="S514" s="12">
        <f t="shared" si="67"/>
        <v>10127379372596.154</v>
      </c>
      <c r="T514" s="12">
        <f t="shared" si="68"/>
        <v>181635351674.6795</v>
      </c>
      <c r="U514" s="12">
        <f t="shared" si="69"/>
        <v>192883114375</v>
      </c>
      <c r="V514" s="12">
        <f t="shared" si="70"/>
        <v>11249593092.948719</v>
      </c>
      <c r="W514" s="12">
        <f t="shared" si="71"/>
        <v>5230220565131.9717</v>
      </c>
    </row>
    <row r="515" spans="1:23" x14ac:dyDescent="0.3">
      <c r="A515" s="2">
        <v>32782</v>
      </c>
      <c r="B515" s="4">
        <v>5532.9</v>
      </c>
      <c r="C515" s="4">
        <f t="shared" si="66"/>
        <v>5532900</v>
      </c>
      <c r="D515" s="4">
        <v>68420</v>
      </c>
      <c r="E515" s="4">
        <v>94503</v>
      </c>
      <c r="F515" s="4">
        <v>26084</v>
      </c>
      <c r="G515" s="4"/>
      <c r="H515" s="4"/>
      <c r="I515" s="4">
        <f>I514+((1/12)*(I526-I514))</f>
        <v>2888754501153.1475</v>
      </c>
      <c r="J515" s="3">
        <v>125.4</v>
      </c>
      <c r="K515" s="8">
        <f t="shared" si="79"/>
        <v>1.8216347687400318</v>
      </c>
      <c r="L515" s="9">
        <f t="shared" si="72"/>
        <v>0.52210495421083836</v>
      </c>
      <c r="M515" s="10">
        <f t="shared" si="73"/>
        <v>995539</v>
      </c>
      <c r="N515" s="10">
        <f t="shared" si="74"/>
        <v>1147936</v>
      </c>
      <c r="O515" s="10">
        <f t="shared" si="75"/>
        <v>152399</v>
      </c>
      <c r="P515" s="11">
        <f t="shared" si="76"/>
        <v>0.17993077771150753</v>
      </c>
      <c r="Q515" s="11">
        <f t="shared" si="77"/>
        <v>0.20747456126082164</v>
      </c>
      <c r="R515" s="11">
        <f t="shared" si="78"/>
        <v>2.7544145023405447E-2</v>
      </c>
      <c r="S515" s="12">
        <f t="shared" si="67"/>
        <v>10078923011961.723</v>
      </c>
      <c r="T515" s="12">
        <f t="shared" si="68"/>
        <v>124636250877.19298</v>
      </c>
      <c r="U515" s="12">
        <f t="shared" si="69"/>
        <v>172149950550.23923</v>
      </c>
      <c r="V515" s="12">
        <f t="shared" si="70"/>
        <v>47515521307.814987</v>
      </c>
      <c r="W515" s="12">
        <f t="shared" si="71"/>
        <v>5262255637654.8398</v>
      </c>
    </row>
    <row r="516" spans="1:23" x14ac:dyDescent="0.3">
      <c r="A516" s="2">
        <v>32813</v>
      </c>
      <c r="B516" s="4">
        <v>5532.9</v>
      </c>
      <c r="C516" s="4">
        <f t="shared" si="66"/>
        <v>5532900</v>
      </c>
      <c r="D516" s="4">
        <v>71174</v>
      </c>
      <c r="E516" s="4">
        <v>100906</v>
      </c>
      <c r="F516" s="4">
        <v>29732</v>
      </c>
      <c r="G516" s="4"/>
      <c r="H516" s="4"/>
      <c r="I516" s="4">
        <f>I514+((2/12)*(I526-I514))</f>
        <v>2920078042118.9746</v>
      </c>
      <c r="J516" s="3">
        <v>125.9</v>
      </c>
      <c r="K516" s="8">
        <f t="shared" si="79"/>
        <v>1.8144003177124701</v>
      </c>
      <c r="L516" s="9">
        <f t="shared" si="72"/>
        <v>0.52776627846499569</v>
      </c>
      <c r="M516" s="10">
        <f t="shared" si="73"/>
        <v>1002383</v>
      </c>
      <c r="N516" s="10">
        <f t="shared" si="74"/>
        <v>1155372</v>
      </c>
      <c r="O516" s="10">
        <f t="shared" si="75"/>
        <v>152991</v>
      </c>
      <c r="P516" s="11">
        <f t="shared" si="76"/>
        <v>0.18116774205208841</v>
      </c>
      <c r="Q516" s="11">
        <f t="shared" si="77"/>
        <v>0.20881852193244049</v>
      </c>
      <c r="R516" s="11">
        <f t="shared" si="78"/>
        <v>2.765114135444342E-2</v>
      </c>
      <c r="S516" s="12">
        <f t="shared" si="67"/>
        <v>10038895517871.326</v>
      </c>
      <c r="T516" s="12">
        <f t="shared" si="68"/>
        <v>129138128212.86736</v>
      </c>
      <c r="U516" s="12">
        <f t="shared" si="69"/>
        <v>183083878459.09451</v>
      </c>
      <c r="V516" s="12">
        <f t="shared" si="70"/>
        <v>53945750246.227158</v>
      </c>
      <c r="W516" s="12">
        <f t="shared" si="71"/>
        <v>5298190527365.875</v>
      </c>
    </row>
    <row r="517" spans="1:23" x14ac:dyDescent="0.3">
      <c r="A517" s="2">
        <v>32843</v>
      </c>
      <c r="B517" s="4">
        <v>5581.7</v>
      </c>
      <c r="C517" s="4">
        <f t="shared" ref="C517:C580" si="80">B517*1000</f>
        <v>5581700</v>
      </c>
      <c r="D517" s="4">
        <v>89122</v>
      </c>
      <c r="E517" s="4">
        <v>103893</v>
      </c>
      <c r="F517" s="4">
        <v>14772</v>
      </c>
      <c r="G517" s="4"/>
      <c r="H517" s="4"/>
      <c r="I517" s="4">
        <f>I514+((3/12)*(I526-I514))</f>
        <v>2951401583084.8022</v>
      </c>
      <c r="J517" s="3">
        <v>126.3</v>
      </c>
      <c r="K517" s="8">
        <f t="shared" si="79"/>
        <v>1.8086539984164687</v>
      </c>
      <c r="L517" s="9">
        <f t="shared" si="72"/>
        <v>0.52876392193862121</v>
      </c>
      <c r="M517" s="10">
        <f t="shared" si="73"/>
        <v>997850</v>
      </c>
      <c r="N517" s="10">
        <f t="shared" si="74"/>
        <v>1152819</v>
      </c>
      <c r="O517" s="10">
        <f t="shared" si="75"/>
        <v>154973</v>
      </c>
      <c r="P517" s="11">
        <f t="shared" si="76"/>
        <v>0.17877170037802104</v>
      </c>
      <c r="Q517" s="11">
        <f t="shared" si="77"/>
        <v>0.20653546410591755</v>
      </c>
      <c r="R517" s="11">
        <f t="shared" si="78"/>
        <v>2.7764480355447266E-2</v>
      </c>
      <c r="S517" s="12">
        <f t="shared" ref="S517:S580" si="81">C517*K517*1000000</f>
        <v>10095364022961.203</v>
      </c>
      <c r="T517" s="12">
        <f t="shared" ref="T517:T580" si="82">$K517*D517*1000000</f>
        <v>161190861646.8725</v>
      </c>
      <c r="U517" s="12">
        <f t="shared" ref="U517:U580" si="83">$K517*E517*1000000</f>
        <v>187906489857.48218</v>
      </c>
      <c r="V517" s="12">
        <f t="shared" ref="V517:V580" si="84">$K517*F517*1000000</f>
        <v>26717436864.608078</v>
      </c>
      <c r="W517" s="12">
        <f t="shared" ref="W517:W580" si="85">K517*I517</f>
        <v>5338064274179.0234</v>
      </c>
    </row>
    <row r="518" spans="1:23" x14ac:dyDescent="0.3">
      <c r="A518" s="2">
        <v>32874</v>
      </c>
      <c r="B518" s="4">
        <v>5581.7</v>
      </c>
      <c r="C518" s="4">
        <f t="shared" si="80"/>
        <v>5581700</v>
      </c>
      <c r="D518" s="4">
        <v>99524</v>
      </c>
      <c r="E518" s="4">
        <v>91242</v>
      </c>
      <c r="F518" s="4">
        <v>-8282</v>
      </c>
      <c r="G518" s="4"/>
      <c r="H518" s="4"/>
      <c r="I518" s="4">
        <f>I514+((4/12)*(I526-I514))</f>
        <v>2982725124050.6299</v>
      </c>
      <c r="J518" s="3">
        <v>127.5</v>
      </c>
      <c r="K518" s="8">
        <f t="shared" si="79"/>
        <v>1.7916313725490196</v>
      </c>
      <c r="L518" s="9">
        <f t="shared" si="72"/>
        <v>0.53437575004938098</v>
      </c>
      <c r="M518" s="10">
        <f t="shared" si="73"/>
        <v>1008068</v>
      </c>
      <c r="N518" s="10">
        <f t="shared" si="74"/>
        <v>1157552</v>
      </c>
      <c r="O518" s="10">
        <f t="shared" si="75"/>
        <v>149488</v>
      </c>
      <c r="P518" s="11">
        <f t="shared" si="76"/>
        <v>0.18060232545640217</v>
      </c>
      <c r="Q518" s="11">
        <f t="shared" si="77"/>
        <v>0.20738341365533797</v>
      </c>
      <c r="R518" s="11">
        <f t="shared" si="78"/>
        <v>2.6781804826486556E-2</v>
      </c>
      <c r="S518" s="12">
        <f t="shared" si="81"/>
        <v>10000348832156.863</v>
      </c>
      <c r="T518" s="12">
        <f t="shared" si="82"/>
        <v>178310320721.56863</v>
      </c>
      <c r="U518" s="12">
        <f t="shared" si="83"/>
        <v>163472029694.11765</v>
      </c>
      <c r="V518" s="12">
        <f t="shared" si="84"/>
        <v>-14838291027.450979</v>
      </c>
      <c r="W518" s="12">
        <f t="shared" si="85"/>
        <v>5343943907939.2744</v>
      </c>
    </row>
    <row r="519" spans="1:23" x14ac:dyDescent="0.3">
      <c r="A519" s="2">
        <v>32905</v>
      </c>
      <c r="B519" s="4">
        <v>5581.7</v>
      </c>
      <c r="C519" s="4">
        <f t="shared" si="80"/>
        <v>5581700</v>
      </c>
      <c r="D519" s="4">
        <v>65141</v>
      </c>
      <c r="E519" s="4">
        <v>100348</v>
      </c>
      <c r="F519" s="4">
        <v>35207</v>
      </c>
      <c r="G519" s="4"/>
      <c r="H519" s="4"/>
      <c r="I519" s="4">
        <f>I514+((5/12)*(I526-I514))</f>
        <v>3014048665016.4575</v>
      </c>
      <c r="J519" s="3">
        <v>128</v>
      </c>
      <c r="K519" s="8">
        <f t="shared" si="79"/>
        <v>1.7846328124999999</v>
      </c>
      <c r="L519" s="9">
        <f t="shared" si="72"/>
        <v>0.53998757816014076</v>
      </c>
      <c r="M519" s="10">
        <f t="shared" si="73"/>
        <v>1011312</v>
      </c>
      <c r="N519" s="10">
        <f t="shared" si="74"/>
        <v>1168131</v>
      </c>
      <c r="O519" s="10">
        <f t="shared" si="75"/>
        <v>156824</v>
      </c>
      <c r="P519" s="11">
        <f t="shared" si="76"/>
        <v>0.18118351040005734</v>
      </c>
      <c r="Q519" s="11">
        <f t="shared" si="77"/>
        <v>0.20927871437017395</v>
      </c>
      <c r="R519" s="11">
        <f t="shared" si="78"/>
        <v>2.8096099754555064E-2</v>
      </c>
      <c r="S519" s="12">
        <f t="shared" si="81"/>
        <v>9961284969531.25</v>
      </c>
      <c r="T519" s="12">
        <f t="shared" si="82"/>
        <v>116252766039.0625</v>
      </c>
      <c r="U519" s="12">
        <f t="shared" si="83"/>
        <v>179084333468.75</v>
      </c>
      <c r="V519" s="12">
        <f t="shared" si="84"/>
        <v>62831567429.6875</v>
      </c>
      <c r="W519" s="12">
        <f t="shared" si="85"/>
        <v>5378970146060.1904</v>
      </c>
    </row>
    <row r="520" spans="1:23" x14ac:dyDescent="0.3">
      <c r="A520" s="2">
        <v>32933</v>
      </c>
      <c r="B520" s="4">
        <v>5708.1</v>
      </c>
      <c r="C520" s="4">
        <f t="shared" si="80"/>
        <v>5708100</v>
      </c>
      <c r="D520" s="4">
        <v>64805</v>
      </c>
      <c r="E520" s="4">
        <v>118128</v>
      </c>
      <c r="F520" s="4">
        <v>53324</v>
      </c>
      <c r="G520" s="4"/>
      <c r="H520" s="4"/>
      <c r="I520" s="4">
        <f>I514+((6/12)*(I526-I514))</f>
        <v>3045372205982.2852</v>
      </c>
      <c r="J520" s="3">
        <v>128.6</v>
      </c>
      <c r="K520" s="8">
        <f t="shared" si="79"/>
        <v>1.7763063763608087</v>
      </c>
      <c r="L520" s="9">
        <f t="shared" ref="L520:L583" si="86">(I520/(C520*1000000))</f>
        <v>0.5335176689235096</v>
      </c>
      <c r="M520" s="10">
        <f t="shared" si="73"/>
        <v>1007912</v>
      </c>
      <c r="N520" s="10">
        <f t="shared" si="74"/>
        <v>1182271</v>
      </c>
      <c r="O520" s="10">
        <f t="shared" si="75"/>
        <v>174364</v>
      </c>
      <c r="P520" s="11">
        <f t="shared" si="76"/>
        <v>0.17657574324205952</v>
      </c>
      <c r="Q520" s="11">
        <f t="shared" si="77"/>
        <v>0.20712163416898793</v>
      </c>
      <c r="R520" s="11">
        <f t="shared" si="78"/>
        <v>3.054676687514234E-2</v>
      </c>
      <c r="S520" s="12">
        <f t="shared" si="81"/>
        <v>10139334426905.133</v>
      </c>
      <c r="T520" s="12">
        <f t="shared" si="82"/>
        <v>115113534720.06221</v>
      </c>
      <c r="U520" s="12">
        <f t="shared" si="83"/>
        <v>209831519626.74963</v>
      </c>
      <c r="V520" s="12">
        <f t="shared" si="84"/>
        <v>94719761213.063751</v>
      </c>
      <c r="W520" s="12">
        <f t="shared" si="85"/>
        <v>5409514067878.3154</v>
      </c>
    </row>
    <row r="521" spans="1:23" x14ac:dyDescent="0.3">
      <c r="A521" s="2">
        <v>32964</v>
      </c>
      <c r="B521" s="4">
        <v>5708.1</v>
      </c>
      <c r="C521" s="4">
        <f t="shared" si="80"/>
        <v>5708100</v>
      </c>
      <c r="D521" s="4">
        <v>139604</v>
      </c>
      <c r="E521" s="4">
        <v>97775</v>
      </c>
      <c r="F521" s="4">
        <v>-41829</v>
      </c>
      <c r="G521" s="4"/>
      <c r="H521" s="4"/>
      <c r="I521" s="4">
        <f>I514+((7/12)*(I526-I514))</f>
        <v>3076695746948.1123</v>
      </c>
      <c r="J521" s="3">
        <v>128.9</v>
      </c>
      <c r="K521" s="8">
        <f t="shared" si="79"/>
        <v>1.7721722265321953</v>
      </c>
      <c r="L521" s="9">
        <f t="shared" si="86"/>
        <v>0.53900522887617808</v>
      </c>
      <c r="M521" s="10">
        <f t="shared" si="73"/>
        <v>1018624</v>
      </c>
      <c r="N521" s="10">
        <f t="shared" si="74"/>
        <v>1191809</v>
      </c>
      <c r="O521" s="10">
        <f t="shared" si="75"/>
        <v>173189</v>
      </c>
      <c r="P521" s="11">
        <f t="shared" si="76"/>
        <v>0.17845237469560798</v>
      </c>
      <c r="Q521" s="11">
        <f t="shared" si="77"/>
        <v>0.20879259298190292</v>
      </c>
      <c r="R521" s="11">
        <f t="shared" si="78"/>
        <v>3.0340919044866067E-2</v>
      </c>
      <c r="S521" s="12">
        <f t="shared" si="81"/>
        <v>10115736286268.424</v>
      </c>
      <c r="T521" s="12">
        <f t="shared" si="82"/>
        <v>247402331512.8006</v>
      </c>
      <c r="U521" s="12">
        <f t="shared" si="83"/>
        <v>173274139449.18539</v>
      </c>
      <c r="V521" s="12">
        <f t="shared" si="84"/>
        <v>-74128192063.615189</v>
      </c>
      <c r="W521" s="12">
        <f t="shared" si="85"/>
        <v>5452434752231.1719</v>
      </c>
    </row>
    <row r="522" spans="1:23" x14ac:dyDescent="0.3">
      <c r="A522" s="2">
        <v>32994</v>
      </c>
      <c r="B522" s="4">
        <v>5708.1</v>
      </c>
      <c r="C522" s="4">
        <f t="shared" si="80"/>
        <v>5708100</v>
      </c>
      <c r="D522" s="4">
        <v>69186</v>
      </c>
      <c r="E522" s="4">
        <v>111668</v>
      </c>
      <c r="F522" s="4">
        <v>42482</v>
      </c>
      <c r="G522" s="4"/>
      <c r="H522" s="4"/>
      <c r="I522" s="4">
        <f>I514+((8/12)*(I526-I514))</f>
        <v>3108019287913.9399</v>
      </c>
      <c r="J522" s="3">
        <v>129.1</v>
      </c>
      <c r="K522" s="8">
        <f t="shared" si="79"/>
        <v>1.769426800929512</v>
      </c>
      <c r="L522" s="9">
        <f t="shared" si="86"/>
        <v>0.54449278882884666</v>
      </c>
      <c r="M522" s="10">
        <f t="shared" si="73"/>
        <v>1016785</v>
      </c>
      <c r="N522" s="10">
        <f t="shared" si="74"/>
        <v>1207019</v>
      </c>
      <c r="O522" s="10">
        <f t="shared" si="75"/>
        <v>190238</v>
      </c>
      <c r="P522" s="11">
        <f t="shared" si="76"/>
        <v>0.17813020094252027</v>
      </c>
      <c r="Q522" s="11">
        <f t="shared" si="77"/>
        <v>0.21145722744871323</v>
      </c>
      <c r="R522" s="11">
        <f t="shared" si="78"/>
        <v>3.3327727264764108E-2</v>
      </c>
      <c r="S522" s="12">
        <f t="shared" si="81"/>
        <v>10100065122385.748</v>
      </c>
      <c r="T522" s="12">
        <f t="shared" si="82"/>
        <v>122419562649.10921</v>
      </c>
      <c r="U522" s="12">
        <f t="shared" si="83"/>
        <v>197588352006.19675</v>
      </c>
      <c r="V522" s="12">
        <f t="shared" si="84"/>
        <v>75168789357.087524</v>
      </c>
      <c r="W522" s="12">
        <f t="shared" si="85"/>
        <v>5499412625840.7822</v>
      </c>
    </row>
    <row r="523" spans="1:23" x14ac:dyDescent="0.3">
      <c r="A523" s="2">
        <v>33025</v>
      </c>
      <c r="B523" s="4">
        <v>5797.4</v>
      </c>
      <c r="C523" s="4">
        <f t="shared" si="80"/>
        <v>5797400</v>
      </c>
      <c r="D523" s="4">
        <v>110601</v>
      </c>
      <c r="E523" s="4">
        <v>121706</v>
      </c>
      <c r="F523" s="4">
        <v>11105</v>
      </c>
      <c r="G523" s="4"/>
      <c r="H523" s="4"/>
      <c r="I523" s="4">
        <f>I514+((9/12)*(I526-I514))</f>
        <v>3139342828879.7676</v>
      </c>
      <c r="J523" s="3">
        <v>129.9</v>
      </c>
      <c r="K523" s="8">
        <f t="shared" si="79"/>
        <v>1.7585296381832178</v>
      </c>
      <c r="L523" s="9">
        <f t="shared" si="86"/>
        <v>0.54150875028112044</v>
      </c>
      <c r="M523" s="10">
        <f t="shared" si="73"/>
        <v>1019137</v>
      </c>
      <c r="N523" s="10">
        <f t="shared" si="74"/>
        <v>1228261</v>
      </c>
      <c r="O523" s="10">
        <f t="shared" si="75"/>
        <v>209128</v>
      </c>
      <c r="P523" s="11">
        <f t="shared" si="76"/>
        <v>0.17579207920792078</v>
      </c>
      <c r="Q523" s="11">
        <f t="shared" si="77"/>
        <v>0.21186411149825785</v>
      </c>
      <c r="R523" s="11">
        <f t="shared" si="78"/>
        <v>3.6072722254803881E-2</v>
      </c>
      <c r="S523" s="12">
        <f t="shared" si="81"/>
        <v>10194899724403.387</v>
      </c>
      <c r="T523" s="12">
        <f t="shared" si="82"/>
        <v>194495136512.70206</v>
      </c>
      <c r="U523" s="12">
        <f t="shared" si="83"/>
        <v>214023608144.72672</v>
      </c>
      <c r="V523" s="12">
        <f t="shared" si="84"/>
        <v>19528471632.024635</v>
      </c>
      <c r="W523" s="12">
        <f t="shared" si="85"/>
        <v>5520627409003.0176</v>
      </c>
    </row>
    <row r="524" spans="1:23" x14ac:dyDescent="0.3">
      <c r="A524" s="2">
        <v>33055</v>
      </c>
      <c r="B524" s="4">
        <v>5797.4</v>
      </c>
      <c r="C524" s="4">
        <f t="shared" si="80"/>
        <v>5797400</v>
      </c>
      <c r="D524" s="4">
        <v>72329</v>
      </c>
      <c r="E524" s="4">
        <v>98253</v>
      </c>
      <c r="F524" s="4">
        <v>25924</v>
      </c>
      <c r="G524" s="4"/>
      <c r="H524" s="4"/>
      <c r="I524" s="4">
        <f>I514+((10/12)*(I526-I514))</f>
        <v>3170666369845.5947</v>
      </c>
      <c r="J524" s="3">
        <v>130.5</v>
      </c>
      <c r="K524" s="8">
        <f t="shared" si="79"/>
        <v>1.7504444444444445</v>
      </c>
      <c r="L524" s="9">
        <f t="shared" si="86"/>
        <v>0.54691178284154873</v>
      </c>
      <c r="M524" s="10">
        <f t="shared" si="73"/>
        <v>1025275</v>
      </c>
      <c r="N524" s="10">
        <f t="shared" si="74"/>
        <v>1242086</v>
      </c>
      <c r="O524" s="10">
        <f t="shared" si="75"/>
        <v>216815</v>
      </c>
      <c r="P524" s="11">
        <f t="shared" si="76"/>
        <v>0.17685082968227137</v>
      </c>
      <c r="Q524" s="11">
        <f t="shared" si="77"/>
        <v>0.21424880118673889</v>
      </c>
      <c r="R524" s="11">
        <f t="shared" si="78"/>
        <v>3.7398661468934349E-2</v>
      </c>
      <c r="S524" s="12">
        <f t="shared" si="81"/>
        <v>10148026622222.223</v>
      </c>
      <c r="T524" s="12">
        <f t="shared" si="82"/>
        <v>126607896222.22221</v>
      </c>
      <c r="U524" s="12">
        <f t="shared" si="83"/>
        <v>171986418000</v>
      </c>
      <c r="V524" s="12">
        <f t="shared" si="84"/>
        <v>45378521777.777779</v>
      </c>
      <c r="W524" s="12">
        <f t="shared" si="85"/>
        <v>5550075332283.0557</v>
      </c>
    </row>
    <row r="525" spans="1:23" x14ac:dyDescent="0.3">
      <c r="A525" s="2">
        <v>33086</v>
      </c>
      <c r="B525" s="4">
        <v>5797.4</v>
      </c>
      <c r="C525" s="4">
        <f t="shared" si="80"/>
        <v>5797400</v>
      </c>
      <c r="D525" s="4">
        <v>78462</v>
      </c>
      <c r="E525" s="4">
        <v>131181</v>
      </c>
      <c r="F525" s="4">
        <v>52719</v>
      </c>
      <c r="G525" s="4"/>
      <c r="H525" s="4"/>
      <c r="I525" s="4">
        <f>I514+((11/12)*(I526-I514))</f>
        <v>3201989910811.4224</v>
      </c>
      <c r="J525" s="3">
        <v>131.6</v>
      </c>
      <c r="K525" s="8">
        <f t="shared" si="79"/>
        <v>1.7358130699088146</v>
      </c>
      <c r="L525" s="9">
        <f t="shared" si="86"/>
        <v>0.55231481540197713</v>
      </c>
      <c r="M525" s="10">
        <f t="shared" si="73"/>
        <v>1027601</v>
      </c>
      <c r="N525" s="10">
        <f t="shared" si="74"/>
        <v>1274981</v>
      </c>
      <c r="O525" s="10">
        <f t="shared" si="75"/>
        <v>247384</v>
      </c>
      <c r="P525" s="11">
        <f t="shared" si="76"/>
        <v>0.17725204401973299</v>
      </c>
      <c r="Q525" s="11">
        <f t="shared" si="77"/>
        <v>0.21992289647083174</v>
      </c>
      <c r="R525" s="11">
        <f t="shared" si="78"/>
        <v>4.2671542415565596E-2</v>
      </c>
      <c r="S525" s="12">
        <f t="shared" si="81"/>
        <v>10063202691489.361</v>
      </c>
      <c r="T525" s="12">
        <f t="shared" si="82"/>
        <v>136195365091.18541</v>
      </c>
      <c r="U525" s="12">
        <f t="shared" si="83"/>
        <v>227705694323.70822</v>
      </c>
      <c r="V525" s="12">
        <f t="shared" si="84"/>
        <v>91510329232.522797</v>
      </c>
      <c r="W525" s="12">
        <f t="shared" si="85"/>
        <v>5558055936902.626</v>
      </c>
    </row>
    <row r="526" spans="1:23" x14ac:dyDescent="0.3">
      <c r="A526" s="2">
        <v>33117</v>
      </c>
      <c r="B526" s="4">
        <v>5850.6</v>
      </c>
      <c r="C526" s="4">
        <f t="shared" si="80"/>
        <v>5850600</v>
      </c>
      <c r="D526" s="4">
        <v>102939</v>
      </c>
      <c r="E526" s="4">
        <v>82171</v>
      </c>
      <c r="F526" s="4">
        <v>-20768</v>
      </c>
      <c r="G526" s="4"/>
      <c r="H526" s="4"/>
      <c r="I526" s="4">
        <v>3233313451777.25</v>
      </c>
      <c r="J526" s="3">
        <v>132.5</v>
      </c>
      <c r="K526" s="8">
        <f t="shared" si="79"/>
        <v>1.724022641509434</v>
      </c>
      <c r="L526" s="9">
        <f t="shared" si="86"/>
        <v>0.55264647246047416</v>
      </c>
      <c r="M526" s="10">
        <f t="shared" si="73"/>
        <v>1031307</v>
      </c>
      <c r="N526" s="10">
        <f t="shared" si="74"/>
        <v>1251774</v>
      </c>
      <c r="O526" s="10">
        <f t="shared" si="75"/>
        <v>220470</v>
      </c>
      <c r="P526" s="11">
        <f t="shared" si="76"/>
        <v>0.17627371551635729</v>
      </c>
      <c r="Q526" s="11">
        <f t="shared" si="77"/>
        <v>0.21395651728027895</v>
      </c>
      <c r="R526" s="11">
        <f t="shared" si="78"/>
        <v>3.7683314531842885E-2</v>
      </c>
      <c r="S526" s="12">
        <f t="shared" si="81"/>
        <v>10086566866415.094</v>
      </c>
      <c r="T526" s="12">
        <f t="shared" si="82"/>
        <v>177469166694.33963</v>
      </c>
      <c r="U526" s="12">
        <f t="shared" si="83"/>
        <v>141664664475.47168</v>
      </c>
      <c r="V526" s="12">
        <f t="shared" si="84"/>
        <v>-35804502218.86792</v>
      </c>
      <c r="W526" s="12">
        <f t="shared" si="85"/>
        <v>5574305597961</v>
      </c>
    </row>
    <row r="527" spans="1:23" x14ac:dyDescent="0.3">
      <c r="A527" s="2">
        <v>33147</v>
      </c>
      <c r="B527" s="4">
        <v>5850.6</v>
      </c>
      <c r="C527" s="4">
        <f t="shared" si="80"/>
        <v>5850600</v>
      </c>
      <c r="D527" s="4">
        <v>76986</v>
      </c>
      <c r="E527" s="4">
        <v>108350</v>
      </c>
      <c r="F527" s="4">
        <v>31364</v>
      </c>
      <c r="G527" s="4"/>
      <c r="H527" s="4"/>
      <c r="I527" s="4">
        <f>I526+((1/12)*(I538-I526))</f>
        <v>3269312610103.8984</v>
      </c>
      <c r="J527" s="3">
        <v>133.4</v>
      </c>
      <c r="K527" s="8">
        <f t="shared" si="79"/>
        <v>1.712391304347826</v>
      </c>
      <c r="L527" s="9">
        <f t="shared" si="86"/>
        <v>0.55879954365430873</v>
      </c>
      <c r="M527" s="10">
        <f t="shared" si="73"/>
        <v>1039873</v>
      </c>
      <c r="N527" s="10">
        <f t="shared" si="74"/>
        <v>1265621</v>
      </c>
      <c r="O527" s="10">
        <f t="shared" si="75"/>
        <v>225750</v>
      </c>
      <c r="P527" s="11">
        <f t="shared" si="76"/>
        <v>0.17773783885413461</v>
      </c>
      <c r="Q527" s="11">
        <f t="shared" si="77"/>
        <v>0.21632328308207704</v>
      </c>
      <c r="R527" s="11">
        <f t="shared" si="78"/>
        <v>3.8585786073223258E-2</v>
      </c>
      <c r="S527" s="12">
        <f t="shared" si="81"/>
        <v>10018516565217.391</v>
      </c>
      <c r="T527" s="12">
        <f t="shared" si="82"/>
        <v>131830156956.52173</v>
      </c>
      <c r="U527" s="12">
        <f t="shared" si="83"/>
        <v>185537597826.08694</v>
      </c>
      <c r="V527" s="12">
        <f t="shared" si="84"/>
        <v>53707440869.565216</v>
      </c>
      <c r="W527" s="12">
        <f t="shared" si="85"/>
        <v>5598342484736.6104</v>
      </c>
    </row>
    <row r="528" spans="1:23" x14ac:dyDescent="0.3">
      <c r="A528" s="2">
        <v>33178</v>
      </c>
      <c r="B528" s="4">
        <v>5850.6</v>
      </c>
      <c r="C528" s="4">
        <f t="shared" si="80"/>
        <v>5850600</v>
      </c>
      <c r="D528" s="4">
        <v>70507</v>
      </c>
      <c r="E528" s="4">
        <v>118230</v>
      </c>
      <c r="F528" s="4">
        <v>47723</v>
      </c>
      <c r="G528" s="4"/>
      <c r="H528" s="4"/>
      <c r="I528" s="4">
        <f>I526+((2/12)*(I538-I526))</f>
        <v>3305311768430.5469</v>
      </c>
      <c r="J528" s="3">
        <v>133.69999999999999</v>
      </c>
      <c r="K528" s="8">
        <f t="shared" si="79"/>
        <v>1.708548990276739</v>
      </c>
      <c r="L528" s="9">
        <f t="shared" si="86"/>
        <v>0.5649526148481433</v>
      </c>
      <c r="M528" s="10">
        <f t="shared" si="73"/>
        <v>1039206</v>
      </c>
      <c r="N528" s="10">
        <f t="shared" si="74"/>
        <v>1282945</v>
      </c>
      <c r="O528" s="10">
        <f t="shared" si="75"/>
        <v>243741</v>
      </c>
      <c r="P528" s="11">
        <f t="shared" si="76"/>
        <v>0.17762383345297919</v>
      </c>
      <c r="Q528" s="11">
        <f t="shared" si="77"/>
        <v>0.21928434690459098</v>
      </c>
      <c r="R528" s="11">
        <f t="shared" si="78"/>
        <v>4.1660855296892625E-2</v>
      </c>
      <c r="S528" s="12">
        <f t="shared" si="81"/>
        <v>9996036722513.0898</v>
      </c>
      <c r="T528" s="12">
        <f t="shared" si="82"/>
        <v>120464663657.44205</v>
      </c>
      <c r="U528" s="12">
        <f t="shared" si="83"/>
        <v>202001747120.41885</v>
      </c>
      <c r="V528" s="12">
        <f t="shared" si="84"/>
        <v>81537083462.976822</v>
      </c>
      <c r="W528" s="12">
        <f t="shared" si="85"/>
        <v>5647287084501.833</v>
      </c>
    </row>
    <row r="529" spans="1:23" x14ac:dyDescent="0.3">
      <c r="A529" s="2">
        <v>33208</v>
      </c>
      <c r="B529" s="4">
        <v>5846</v>
      </c>
      <c r="C529" s="4">
        <f t="shared" si="80"/>
        <v>5846000</v>
      </c>
      <c r="D529" s="4">
        <v>101900</v>
      </c>
      <c r="E529" s="4">
        <v>109287</v>
      </c>
      <c r="F529" s="4">
        <v>7387</v>
      </c>
      <c r="G529" s="4"/>
      <c r="H529" s="4"/>
      <c r="I529" s="4">
        <f>I526+((3/12)*(I538-I526))</f>
        <v>3341310926757.1948</v>
      </c>
      <c r="J529" s="3">
        <v>134.19999999999999</v>
      </c>
      <c r="K529" s="8">
        <f t="shared" si="79"/>
        <v>1.7021833084947839</v>
      </c>
      <c r="L529" s="9">
        <f t="shared" si="86"/>
        <v>0.57155506786814825</v>
      </c>
      <c r="M529" s="10">
        <f t="shared" si="73"/>
        <v>1051984</v>
      </c>
      <c r="N529" s="10">
        <f t="shared" si="74"/>
        <v>1288339</v>
      </c>
      <c r="O529" s="10">
        <f t="shared" si="75"/>
        <v>236356</v>
      </c>
      <c r="P529" s="11">
        <f t="shared" si="76"/>
        <v>0.17994936708860759</v>
      </c>
      <c r="Q529" s="11">
        <f t="shared" si="77"/>
        <v>0.22037957577830997</v>
      </c>
      <c r="R529" s="11">
        <f t="shared" si="78"/>
        <v>4.0430379746835443E-2</v>
      </c>
      <c r="S529" s="12">
        <f t="shared" si="81"/>
        <v>9950963621460.5059</v>
      </c>
      <c r="T529" s="12">
        <f t="shared" si="82"/>
        <v>173452479135.6185</v>
      </c>
      <c r="U529" s="12">
        <f t="shared" si="83"/>
        <v>186026507235.46945</v>
      </c>
      <c r="V529" s="12">
        <f t="shared" si="84"/>
        <v>12574028099.850969</v>
      </c>
      <c r="W529" s="12">
        <f t="shared" si="85"/>
        <v>5687523688017.335</v>
      </c>
    </row>
    <row r="530" spans="1:23" x14ac:dyDescent="0.3">
      <c r="A530" s="2">
        <v>33239</v>
      </c>
      <c r="B530" s="4">
        <v>5846</v>
      </c>
      <c r="C530" s="4">
        <f t="shared" si="80"/>
        <v>5846000</v>
      </c>
      <c r="D530" s="4">
        <v>100713</v>
      </c>
      <c r="E530" s="4">
        <v>99062</v>
      </c>
      <c r="F530" s="4">
        <v>-1650</v>
      </c>
      <c r="G530" s="4"/>
      <c r="H530" s="4"/>
      <c r="I530" s="4">
        <f>I526+((4/12)*(I538-I526))</f>
        <v>3377310085083.8433</v>
      </c>
      <c r="J530" s="3">
        <v>134.69999999999999</v>
      </c>
      <c r="K530" s="8">
        <f t="shared" si="79"/>
        <v>1.6958648849294731</v>
      </c>
      <c r="L530" s="9">
        <f t="shared" si="86"/>
        <v>0.57771298068488597</v>
      </c>
      <c r="M530" s="10">
        <f t="shared" si="73"/>
        <v>1053173</v>
      </c>
      <c r="N530" s="10">
        <f t="shared" si="74"/>
        <v>1296159</v>
      </c>
      <c r="O530" s="10">
        <f t="shared" si="75"/>
        <v>242988</v>
      </c>
      <c r="P530" s="11">
        <f t="shared" si="76"/>
        <v>0.18015275401984263</v>
      </c>
      <c r="Q530" s="11">
        <f t="shared" si="77"/>
        <v>0.2217172425590147</v>
      </c>
      <c r="R530" s="11">
        <f t="shared" si="78"/>
        <v>4.1564830653438245E-2</v>
      </c>
      <c r="S530" s="12">
        <f t="shared" si="81"/>
        <v>9914026117297.6992</v>
      </c>
      <c r="T530" s="12">
        <f t="shared" si="82"/>
        <v>170795640155.90201</v>
      </c>
      <c r="U530" s="12">
        <f t="shared" si="83"/>
        <v>167995767230.88348</v>
      </c>
      <c r="V530" s="12">
        <f t="shared" si="84"/>
        <v>-2798177060.1336308</v>
      </c>
      <c r="W530" s="12">
        <f t="shared" si="85"/>
        <v>5727461578811.8604</v>
      </c>
    </row>
    <row r="531" spans="1:23" x14ac:dyDescent="0.3">
      <c r="A531" s="2">
        <v>33270</v>
      </c>
      <c r="B531" s="4">
        <v>5846</v>
      </c>
      <c r="C531" s="4">
        <f t="shared" si="80"/>
        <v>5846000</v>
      </c>
      <c r="D531" s="4">
        <v>67657</v>
      </c>
      <c r="E531" s="4">
        <v>93848</v>
      </c>
      <c r="F531" s="4">
        <v>26191</v>
      </c>
      <c r="G531" s="4"/>
      <c r="H531" s="4"/>
      <c r="I531" s="4">
        <f>I526+((5/12)*(I538-I526))</f>
        <v>3413309243410.4917</v>
      </c>
      <c r="J531" s="3">
        <v>134.80000000000001</v>
      </c>
      <c r="K531" s="8">
        <f t="shared" si="79"/>
        <v>1.6946068249258159</v>
      </c>
      <c r="L531" s="9">
        <f t="shared" si="86"/>
        <v>0.58387089350162358</v>
      </c>
      <c r="M531" s="10">
        <f t="shared" si="73"/>
        <v>1055689</v>
      </c>
      <c r="N531" s="10">
        <f t="shared" si="74"/>
        <v>1289659</v>
      </c>
      <c r="O531" s="10">
        <f t="shared" si="75"/>
        <v>233972</v>
      </c>
      <c r="P531" s="11">
        <f t="shared" si="76"/>
        <v>0.18058313376667806</v>
      </c>
      <c r="Q531" s="11">
        <f t="shared" si="77"/>
        <v>0.2206053711939788</v>
      </c>
      <c r="R531" s="11">
        <f t="shared" si="78"/>
        <v>4.0022579541566884E-2</v>
      </c>
      <c r="S531" s="12">
        <f t="shared" si="81"/>
        <v>9906671498516.3184</v>
      </c>
      <c r="T531" s="12">
        <f t="shared" si="82"/>
        <v>114652013954.00594</v>
      </c>
      <c r="U531" s="12">
        <f t="shared" si="83"/>
        <v>159035461305.63797</v>
      </c>
      <c r="V531" s="12">
        <f t="shared" si="84"/>
        <v>44383447351.632042</v>
      </c>
      <c r="W531" s="12">
        <f t="shared" si="85"/>
        <v>5784217139465.792</v>
      </c>
    </row>
    <row r="532" spans="1:23" x14ac:dyDescent="0.3">
      <c r="A532" s="2">
        <v>33298</v>
      </c>
      <c r="B532" s="4">
        <v>5880.2</v>
      </c>
      <c r="C532" s="4">
        <f t="shared" si="80"/>
        <v>5880200</v>
      </c>
      <c r="D532" s="4">
        <v>64805</v>
      </c>
      <c r="E532" s="4">
        <v>105978</v>
      </c>
      <c r="F532" s="4">
        <v>41173</v>
      </c>
      <c r="G532" s="4"/>
      <c r="H532" s="4"/>
      <c r="I532" s="4">
        <f>I526+((6/12)*(I538-I526))</f>
        <v>3449308401737.1396</v>
      </c>
      <c r="J532" s="3">
        <v>134.80000000000001</v>
      </c>
      <c r="K532" s="8">
        <f t="shared" si="79"/>
        <v>1.6946068249258159</v>
      </c>
      <c r="L532" s="9">
        <f t="shared" si="86"/>
        <v>0.58659712284227405</v>
      </c>
      <c r="M532" s="10">
        <f t="shared" si="73"/>
        <v>1055689</v>
      </c>
      <c r="N532" s="10">
        <f t="shared" si="74"/>
        <v>1277509</v>
      </c>
      <c r="O532" s="10">
        <f t="shared" si="75"/>
        <v>221821</v>
      </c>
      <c r="P532" s="11">
        <f t="shared" si="76"/>
        <v>0.17953283901908099</v>
      </c>
      <c r="Q532" s="11">
        <f t="shared" si="77"/>
        <v>0.21725604571273086</v>
      </c>
      <c r="R532" s="11">
        <f t="shared" si="78"/>
        <v>3.7723376755892657E-2</v>
      </c>
      <c r="S532" s="12">
        <f t="shared" si="81"/>
        <v>9964627051928.7832</v>
      </c>
      <c r="T532" s="12">
        <f t="shared" si="82"/>
        <v>109818995289.3175</v>
      </c>
      <c r="U532" s="12">
        <f t="shared" si="83"/>
        <v>179591042091.98813</v>
      </c>
      <c r="V532" s="12">
        <f t="shared" si="84"/>
        <v>69772046802.670624</v>
      </c>
      <c r="W532" s="12">
        <f t="shared" si="85"/>
        <v>5845221558857.7148</v>
      </c>
    </row>
    <row r="533" spans="1:23" x14ac:dyDescent="0.3">
      <c r="A533" s="2">
        <v>33329</v>
      </c>
      <c r="B533" s="4">
        <v>5880.2</v>
      </c>
      <c r="C533" s="4">
        <f t="shared" si="80"/>
        <v>5880200</v>
      </c>
      <c r="D533" s="4">
        <v>140380</v>
      </c>
      <c r="E533" s="4">
        <v>110371</v>
      </c>
      <c r="F533" s="4">
        <v>-30009</v>
      </c>
      <c r="G533" s="4"/>
      <c r="H533" s="4"/>
      <c r="I533" s="4">
        <f>I526+((7/12)*(I538-I526))</f>
        <v>3485307560063.7881</v>
      </c>
      <c r="J533" s="3">
        <v>135.1</v>
      </c>
      <c r="K533" s="8">
        <f t="shared" si="79"/>
        <v>1.6908438193930422</v>
      </c>
      <c r="L533" s="9">
        <f t="shared" si="86"/>
        <v>0.59271922044552705</v>
      </c>
      <c r="M533" s="10">
        <f t="shared" si="73"/>
        <v>1056465</v>
      </c>
      <c r="N533" s="10">
        <f t="shared" si="74"/>
        <v>1290105</v>
      </c>
      <c r="O533" s="10">
        <f t="shared" si="75"/>
        <v>233641</v>
      </c>
      <c r="P533" s="11">
        <f t="shared" si="76"/>
        <v>0.17966480731947893</v>
      </c>
      <c r="Q533" s="11">
        <f t="shared" si="77"/>
        <v>0.21939814972279856</v>
      </c>
      <c r="R533" s="11">
        <f t="shared" si="78"/>
        <v>3.9733512465562393E-2</v>
      </c>
      <c r="S533" s="12">
        <f t="shared" si="81"/>
        <v>9942499826794.9668</v>
      </c>
      <c r="T533" s="12">
        <f t="shared" si="82"/>
        <v>237360655366.39526</v>
      </c>
      <c r="U533" s="12">
        <f t="shared" si="83"/>
        <v>186620123190.22946</v>
      </c>
      <c r="V533" s="12">
        <f t="shared" si="84"/>
        <v>-50740532176.165802</v>
      </c>
      <c r="W533" s="12">
        <f t="shared" si="85"/>
        <v>5893110746617.7002</v>
      </c>
    </row>
    <row r="534" spans="1:23" x14ac:dyDescent="0.3">
      <c r="A534" s="2">
        <v>33359</v>
      </c>
      <c r="B534" s="4">
        <v>5880.2</v>
      </c>
      <c r="C534" s="4">
        <f t="shared" si="80"/>
        <v>5880200</v>
      </c>
      <c r="D534" s="4">
        <v>63560</v>
      </c>
      <c r="E534" s="4">
        <v>116926</v>
      </c>
      <c r="F534" s="4">
        <v>53367</v>
      </c>
      <c r="G534" s="4"/>
      <c r="H534" s="4"/>
      <c r="I534" s="4">
        <f>I526+((8/12)*(I538-I526))</f>
        <v>3521306718390.4365</v>
      </c>
      <c r="J534" s="3">
        <v>135.6</v>
      </c>
      <c r="K534" s="8">
        <f t="shared" si="79"/>
        <v>1.6846091445427729</v>
      </c>
      <c r="L534" s="9">
        <f t="shared" si="86"/>
        <v>0.59884131804878005</v>
      </c>
      <c r="M534" s="10">
        <f t="shared" si="73"/>
        <v>1050839</v>
      </c>
      <c r="N534" s="10">
        <f t="shared" si="74"/>
        <v>1295363</v>
      </c>
      <c r="O534" s="10">
        <f t="shared" si="75"/>
        <v>244526</v>
      </c>
      <c r="P534" s="11">
        <f t="shared" si="76"/>
        <v>0.17870803714159383</v>
      </c>
      <c r="Q534" s="11">
        <f t="shared" si="77"/>
        <v>0.22029233699534029</v>
      </c>
      <c r="R534" s="11">
        <f t="shared" si="78"/>
        <v>4.158463997823203E-2</v>
      </c>
      <c r="S534" s="12">
        <f t="shared" si="81"/>
        <v>9905838691740.4121</v>
      </c>
      <c r="T534" s="12">
        <f t="shared" si="82"/>
        <v>107073757227.13864</v>
      </c>
      <c r="U534" s="12">
        <f t="shared" si="83"/>
        <v>196974608834.80826</v>
      </c>
      <c r="V534" s="12">
        <f t="shared" si="84"/>
        <v>89902536216.814163</v>
      </c>
      <c r="W534" s="12">
        <f t="shared" si="85"/>
        <v>5932025498540.4326</v>
      </c>
    </row>
    <row r="535" spans="1:23" x14ac:dyDescent="0.3">
      <c r="A535" s="2">
        <v>33390</v>
      </c>
      <c r="B535" s="4">
        <v>5962</v>
      </c>
      <c r="C535" s="4">
        <f t="shared" si="80"/>
        <v>5962000</v>
      </c>
      <c r="D535" s="4">
        <v>103389</v>
      </c>
      <c r="E535" s="4">
        <v>105968</v>
      </c>
      <c r="F535" s="4">
        <v>2579</v>
      </c>
      <c r="G535" s="4"/>
      <c r="H535" s="4"/>
      <c r="I535" s="4">
        <f>I526+((9/12)*(I538-I526))</f>
        <v>3557305876717.085</v>
      </c>
      <c r="J535" s="3">
        <v>136</v>
      </c>
      <c r="K535" s="8">
        <f t="shared" si="79"/>
        <v>1.6796544117647059</v>
      </c>
      <c r="L535" s="9">
        <f t="shared" si="86"/>
        <v>0.59666317959025239</v>
      </c>
      <c r="M535" s="10">
        <f t="shared" si="73"/>
        <v>1043627</v>
      </c>
      <c r="N535" s="10">
        <f t="shared" si="74"/>
        <v>1279625</v>
      </c>
      <c r="O535" s="10">
        <f t="shared" si="75"/>
        <v>236000</v>
      </c>
      <c r="P535" s="11">
        <f t="shared" si="76"/>
        <v>0.17504646091915466</v>
      </c>
      <c r="Q535" s="11">
        <f t="shared" si="77"/>
        <v>0.21463015766521301</v>
      </c>
      <c r="R535" s="11">
        <f t="shared" si="78"/>
        <v>3.9584032203958404E-2</v>
      </c>
      <c r="S535" s="12">
        <f t="shared" si="81"/>
        <v>10014099602941.176</v>
      </c>
      <c r="T535" s="12">
        <f t="shared" si="82"/>
        <v>173657789977.94116</v>
      </c>
      <c r="U535" s="12">
        <f t="shared" si="83"/>
        <v>177989618705.88235</v>
      </c>
      <c r="V535" s="12">
        <f t="shared" si="84"/>
        <v>4331828727.9411764</v>
      </c>
      <c r="W535" s="12">
        <f t="shared" si="85"/>
        <v>5975044509824.3662</v>
      </c>
    </row>
    <row r="536" spans="1:23" x14ac:dyDescent="0.3">
      <c r="A536" s="2">
        <v>33420</v>
      </c>
      <c r="B536" s="4">
        <v>5962</v>
      </c>
      <c r="C536" s="4">
        <f t="shared" si="80"/>
        <v>5962000</v>
      </c>
      <c r="D536" s="4">
        <v>78593</v>
      </c>
      <c r="E536" s="4">
        <v>119424</v>
      </c>
      <c r="F536" s="4">
        <v>40831</v>
      </c>
      <c r="G536" s="4"/>
      <c r="H536" s="4"/>
      <c r="I536" s="4">
        <f>I526+((10/12)*(I538-I526))</f>
        <v>3593305035043.7334</v>
      </c>
      <c r="J536" s="3">
        <v>136.19999999999999</v>
      </c>
      <c r="K536" s="8">
        <f t="shared" si="79"/>
        <v>1.6771879588839942</v>
      </c>
      <c r="L536" s="9">
        <f t="shared" si="86"/>
        <v>0.60270128061786876</v>
      </c>
      <c r="M536" s="10">
        <f t="shared" si="73"/>
        <v>1049891</v>
      </c>
      <c r="N536" s="10">
        <f t="shared" si="74"/>
        <v>1300796</v>
      </c>
      <c r="O536" s="10">
        <f t="shared" si="75"/>
        <v>250907</v>
      </c>
      <c r="P536" s="11">
        <f t="shared" si="76"/>
        <v>0.17609711506205972</v>
      </c>
      <c r="Q536" s="11">
        <f t="shared" si="77"/>
        <v>0.21818114726601812</v>
      </c>
      <c r="R536" s="11">
        <f t="shared" si="78"/>
        <v>4.2084367661858434E-2</v>
      </c>
      <c r="S536" s="12">
        <f t="shared" si="81"/>
        <v>9999394610866.373</v>
      </c>
      <c r="T536" s="12">
        <f t="shared" si="82"/>
        <v>131815233252.56975</v>
      </c>
      <c r="U536" s="12">
        <f t="shared" si="83"/>
        <v>200296494801.76215</v>
      </c>
      <c r="V536" s="12">
        <f t="shared" si="84"/>
        <v>68481261549.192368</v>
      </c>
      <c r="W536" s="12">
        <f t="shared" si="85"/>
        <v>6026647937372.5781</v>
      </c>
    </row>
    <row r="537" spans="1:23" x14ac:dyDescent="0.3">
      <c r="A537" s="2">
        <v>33451</v>
      </c>
      <c r="B537" s="4">
        <v>5962</v>
      </c>
      <c r="C537" s="4">
        <f t="shared" si="80"/>
        <v>5962000</v>
      </c>
      <c r="D537" s="4">
        <v>76426</v>
      </c>
      <c r="E537" s="4">
        <v>120075</v>
      </c>
      <c r="F537" s="4">
        <v>43649</v>
      </c>
      <c r="G537" s="4"/>
      <c r="H537" s="4"/>
      <c r="I537" s="4">
        <f>I526+((11/12)*(I538-I526))</f>
        <v>3629304193370.3813</v>
      </c>
      <c r="J537" s="3">
        <v>136.6</v>
      </c>
      <c r="K537" s="8">
        <f t="shared" si="79"/>
        <v>1.6722767203513909</v>
      </c>
      <c r="L537" s="9">
        <f t="shared" si="86"/>
        <v>0.60873938164548491</v>
      </c>
      <c r="M537" s="10">
        <f t="shared" si="73"/>
        <v>1047855</v>
      </c>
      <c r="N537" s="10">
        <f t="shared" si="74"/>
        <v>1289690</v>
      </c>
      <c r="O537" s="10">
        <f t="shared" si="75"/>
        <v>241837</v>
      </c>
      <c r="P537" s="11">
        <f t="shared" si="76"/>
        <v>0.17575561891982555</v>
      </c>
      <c r="Q537" s="11">
        <f t="shared" si="77"/>
        <v>0.21631834954713183</v>
      </c>
      <c r="R537" s="11">
        <f t="shared" si="78"/>
        <v>4.0563066085206309E-2</v>
      </c>
      <c r="S537" s="12">
        <f t="shared" si="81"/>
        <v>9970113806734.9922</v>
      </c>
      <c r="T537" s="12">
        <f t="shared" si="82"/>
        <v>127805420629.57539</v>
      </c>
      <c r="U537" s="12">
        <f t="shared" si="83"/>
        <v>200798627196.19327</v>
      </c>
      <c r="V537" s="12">
        <f t="shared" si="84"/>
        <v>72993206566.617859</v>
      </c>
      <c r="W537" s="12">
        <f t="shared" si="85"/>
        <v>6069200913646.9717</v>
      </c>
    </row>
    <row r="538" spans="1:23" x14ac:dyDescent="0.3">
      <c r="A538" s="2">
        <v>33482</v>
      </c>
      <c r="B538" s="4">
        <v>6033.7</v>
      </c>
      <c r="C538" s="4">
        <f t="shared" si="80"/>
        <v>6033700</v>
      </c>
      <c r="D538" s="4">
        <v>109350</v>
      </c>
      <c r="E538" s="4">
        <v>116237</v>
      </c>
      <c r="F538" s="4">
        <v>6887</v>
      </c>
      <c r="G538" s="4"/>
      <c r="H538" s="4"/>
      <c r="I538" s="4">
        <v>3665303351697.0298</v>
      </c>
      <c r="J538" s="3">
        <v>137</v>
      </c>
      <c r="K538" s="8">
        <f t="shared" si="79"/>
        <v>1.6673941605839415</v>
      </c>
      <c r="L538" s="9">
        <f t="shared" si="86"/>
        <v>0.60747192463944677</v>
      </c>
      <c r="M538" s="10">
        <f t="shared" si="73"/>
        <v>1054266</v>
      </c>
      <c r="N538" s="10">
        <f t="shared" si="74"/>
        <v>1323756</v>
      </c>
      <c r="O538" s="10">
        <f t="shared" si="75"/>
        <v>269492</v>
      </c>
      <c r="P538" s="11">
        <f t="shared" si="76"/>
        <v>0.17472960206838259</v>
      </c>
      <c r="Q538" s="11">
        <f t="shared" si="77"/>
        <v>0.21939373850207999</v>
      </c>
      <c r="R538" s="11">
        <f t="shared" si="78"/>
        <v>4.4664467905265424E-2</v>
      </c>
      <c r="S538" s="12">
        <f t="shared" si="81"/>
        <v>10060556146715.328</v>
      </c>
      <c r="T538" s="12">
        <f t="shared" si="82"/>
        <v>182329551459.854</v>
      </c>
      <c r="U538" s="12">
        <f t="shared" si="83"/>
        <v>193812895043.79559</v>
      </c>
      <c r="V538" s="12">
        <f t="shared" si="84"/>
        <v>11483343583.941605</v>
      </c>
      <c r="W538" s="12">
        <f t="shared" si="85"/>
        <v>6111505405388.376</v>
      </c>
    </row>
    <row r="539" spans="1:23" x14ac:dyDescent="0.3">
      <c r="A539" s="2">
        <v>33512</v>
      </c>
      <c r="B539" s="4">
        <v>6033.7</v>
      </c>
      <c r="C539" s="4">
        <f t="shared" si="80"/>
        <v>6033700</v>
      </c>
      <c r="D539" s="4">
        <v>78065</v>
      </c>
      <c r="E539" s="4">
        <v>114659</v>
      </c>
      <c r="F539" s="4">
        <v>36594</v>
      </c>
      <c r="G539" s="4"/>
      <c r="H539" s="4"/>
      <c r="I539" s="4">
        <f>I538+((1/12)*(I550-I538))</f>
        <v>3698579793682.4155</v>
      </c>
      <c r="J539" s="3">
        <v>137.19999999999999</v>
      </c>
      <c r="K539" s="8">
        <f t="shared" si="79"/>
        <v>1.6649635568513121</v>
      </c>
      <c r="L539" s="9">
        <f t="shared" si="86"/>
        <v>0.61298702184106191</v>
      </c>
      <c r="M539" s="10">
        <f t="shared" si="73"/>
        <v>1055345</v>
      </c>
      <c r="N539" s="10">
        <f t="shared" si="74"/>
        <v>1330065</v>
      </c>
      <c r="O539" s="10">
        <f t="shared" si="75"/>
        <v>274722</v>
      </c>
      <c r="P539" s="11">
        <f t="shared" si="76"/>
        <v>0.17490843097933276</v>
      </c>
      <c r="Q539" s="11">
        <f t="shared" si="77"/>
        <v>0.22043936556341881</v>
      </c>
      <c r="R539" s="11">
        <f t="shared" si="78"/>
        <v>4.5531266055654079E-2</v>
      </c>
      <c r="S539" s="12">
        <f t="shared" si="81"/>
        <v>10045890612973.762</v>
      </c>
      <c r="T539" s="12">
        <f t="shared" si="82"/>
        <v>129975380065.59769</v>
      </c>
      <c r="U539" s="12">
        <f t="shared" si="83"/>
        <v>190903056465.01462</v>
      </c>
      <c r="V539" s="12">
        <f t="shared" si="84"/>
        <v>60927676399.416916</v>
      </c>
      <c r="W539" s="12">
        <f t="shared" si="85"/>
        <v>6158000568587.8672</v>
      </c>
    </row>
    <row r="540" spans="1:23" x14ac:dyDescent="0.3">
      <c r="A540" s="2">
        <v>33543</v>
      </c>
      <c r="B540" s="4">
        <v>6033.7</v>
      </c>
      <c r="C540" s="4">
        <f t="shared" si="80"/>
        <v>6033700</v>
      </c>
      <c r="D540" s="4">
        <v>73095</v>
      </c>
      <c r="E540" s="4">
        <v>117779</v>
      </c>
      <c r="F540" s="4">
        <v>44684</v>
      </c>
      <c r="G540" s="4"/>
      <c r="H540" s="4"/>
      <c r="I540" s="4">
        <f>I538+((2/12)*(I550-I538))</f>
        <v>3731856235667.8018</v>
      </c>
      <c r="J540" s="3">
        <v>137.80000000000001</v>
      </c>
      <c r="K540" s="8">
        <f t="shared" si="79"/>
        <v>1.6577140783744555</v>
      </c>
      <c r="L540" s="9">
        <f t="shared" si="86"/>
        <v>0.61850211904267727</v>
      </c>
      <c r="M540" s="10">
        <f t="shared" si="73"/>
        <v>1057933</v>
      </c>
      <c r="N540" s="10">
        <f t="shared" si="74"/>
        <v>1329614</v>
      </c>
      <c r="O540" s="10">
        <f t="shared" si="75"/>
        <v>271683</v>
      </c>
      <c r="P540" s="11">
        <f t="shared" si="76"/>
        <v>0.17533735518835872</v>
      </c>
      <c r="Q540" s="11">
        <f t="shared" si="77"/>
        <v>0.22036461872482888</v>
      </c>
      <c r="R540" s="11">
        <f t="shared" si="78"/>
        <v>4.5027595008038185E-2</v>
      </c>
      <c r="S540" s="12">
        <f t="shared" si="81"/>
        <v>10002149434687.951</v>
      </c>
      <c r="T540" s="12">
        <f t="shared" si="82"/>
        <v>121170610558.78082</v>
      </c>
      <c r="U540" s="12">
        <f t="shared" si="83"/>
        <v>195243906436.86499</v>
      </c>
      <c r="V540" s="12">
        <f t="shared" si="84"/>
        <v>74073295878.084167</v>
      </c>
      <c r="W540" s="12">
        <f t="shared" si="85"/>
        <v>6186350620336.0146</v>
      </c>
    </row>
    <row r="541" spans="1:23" x14ac:dyDescent="0.3">
      <c r="A541" s="2">
        <v>33573</v>
      </c>
      <c r="B541" s="4">
        <v>6092.5</v>
      </c>
      <c r="C541" s="4">
        <f t="shared" si="80"/>
        <v>6092500</v>
      </c>
      <c r="D541" s="4">
        <v>103636</v>
      </c>
      <c r="E541" s="4">
        <v>106170</v>
      </c>
      <c r="F541" s="4">
        <v>2534</v>
      </c>
      <c r="G541" s="4"/>
      <c r="H541" s="4"/>
      <c r="I541" s="4">
        <f>I538+((3/12)*(I550-I538))</f>
        <v>3765132677653.1875</v>
      </c>
      <c r="J541" s="3">
        <v>138.19999999999999</v>
      </c>
      <c r="K541" s="8">
        <f t="shared" si="79"/>
        <v>1.6529160636758322</v>
      </c>
      <c r="L541" s="9">
        <f t="shared" si="86"/>
        <v>0.61799469473175006</v>
      </c>
      <c r="M541" s="10">
        <f t="shared" si="73"/>
        <v>1059669</v>
      </c>
      <c r="N541" s="10">
        <f t="shared" si="74"/>
        <v>1326497</v>
      </c>
      <c r="O541" s="10">
        <f t="shared" si="75"/>
        <v>266830</v>
      </c>
      <c r="P541" s="11">
        <f t="shared" si="76"/>
        <v>0.17393007796471072</v>
      </c>
      <c r="Q541" s="11">
        <f t="shared" si="77"/>
        <v>0.21772622076323347</v>
      </c>
      <c r="R541" s="11">
        <f t="shared" si="78"/>
        <v>4.379647107098892E-2</v>
      </c>
      <c r="S541" s="12">
        <f t="shared" si="81"/>
        <v>10070391117945.008</v>
      </c>
      <c r="T541" s="12">
        <f t="shared" si="82"/>
        <v>171301609175.10855</v>
      </c>
      <c r="U541" s="12">
        <f t="shared" si="83"/>
        <v>175490098480.4631</v>
      </c>
      <c r="V541" s="12">
        <f t="shared" si="84"/>
        <v>4188489305.3545585</v>
      </c>
      <c r="W541" s="12">
        <f t="shared" si="85"/>
        <v>6223448284763.7529</v>
      </c>
    </row>
    <row r="542" spans="1:23" x14ac:dyDescent="0.3">
      <c r="A542" s="2">
        <v>33604</v>
      </c>
      <c r="B542" s="4">
        <v>6092.5</v>
      </c>
      <c r="C542" s="4">
        <f t="shared" si="80"/>
        <v>6092500</v>
      </c>
      <c r="D542" s="4">
        <v>104031</v>
      </c>
      <c r="E542" s="4">
        <v>119699</v>
      </c>
      <c r="F542" s="4">
        <v>15668</v>
      </c>
      <c r="G542" s="4"/>
      <c r="H542" s="4"/>
      <c r="I542" s="4">
        <f>I538+((4/12)*(I550-I538))</f>
        <v>3798409119638.5732</v>
      </c>
      <c r="J542" s="3">
        <v>138.30000000000001</v>
      </c>
      <c r="K542" s="8">
        <f t="shared" si="79"/>
        <v>1.6517208966015906</v>
      </c>
      <c r="L542" s="9">
        <f t="shared" si="86"/>
        <v>0.62345656456931853</v>
      </c>
      <c r="M542" s="10">
        <f t="shared" si="73"/>
        <v>1062987</v>
      </c>
      <c r="N542" s="10">
        <f t="shared" si="74"/>
        <v>1347134</v>
      </c>
      <c r="O542" s="10">
        <f t="shared" si="75"/>
        <v>284148</v>
      </c>
      <c r="P542" s="11">
        <f t="shared" si="76"/>
        <v>0.17447468198604843</v>
      </c>
      <c r="Q542" s="11">
        <f t="shared" si="77"/>
        <v>0.22111350020517029</v>
      </c>
      <c r="R542" s="11">
        <f t="shared" si="78"/>
        <v>4.6638982355354942E-2</v>
      </c>
      <c r="S542" s="12">
        <f t="shared" si="81"/>
        <v>10063109562545.191</v>
      </c>
      <c r="T542" s="12">
        <f t="shared" si="82"/>
        <v>171830176594.36008</v>
      </c>
      <c r="U542" s="12">
        <f t="shared" si="83"/>
        <v>197709339602.31378</v>
      </c>
      <c r="V542" s="12">
        <f t="shared" si="84"/>
        <v>25879163007.95372</v>
      </c>
      <c r="W542" s="12">
        <f t="shared" si="85"/>
        <v>6273911716749.083</v>
      </c>
    </row>
    <row r="543" spans="1:23" x14ac:dyDescent="0.3">
      <c r="A543" s="2">
        <v>33635</v>
      </c>
      <c r="B543" s="4">
        <v>6092.5</v>
      </c>
      <c r="C543" s="4">
        <f t="shared" si="80"/>
        <v>6092500</v>
      </c>
      <c r="D543" s="4">
        <v>62747</v>
      </c>
      <c r="E543" s="4">
        <v>111927</v>
      </c>
      <c r="F543" s="4">
        <v>49180</v>
      </c>
      <c r="G543" s="4"/>
      <c r="H543" s="4"/>
      <c r="I543" s="4">
        <f>I538+((5/12)*(I550-I538))</f>
        <v>3831685561623.959</v>
      </c>
      <c r="J543" s="3">
        <v>138.6</v>
      </c>
      <c r="K543" s="8">
        <f t="shared" si="79"/>
        <v>1.6481457431457431</v>
      </c>
      <c r="L543" s="9">
        <f t="shared" si="86"/>
        <v>0.62891843440688699</v>
      </c>
      <c r="M543" s="10">
        <f t="shared" si="73"/>
        <v>1058077</v>
      </c>
      <c r="N543" s="10">
        <f t="shared" si="74"/>
        <v>1365213</v>
      </c>
      <c r="O543" s="10">
        <f t="shared" si="75"/>
        <v>307137</v>
      </c>
      <c r="P543" s="11">
        <f t="shared" si="76"/>
        <v>0.17366877308165776</v>
      </c>
      <c r="Q543" s="11">
        <f t="shared" si="77"/>
        <v>0.22408091916290521</v>
      </c>
      <c r="R543" s="11">
        <f t="shared" si="78"/>
        <v>5.0412310217480508E-2</v>
      </c>
      <c r="S543" s="12">
        <f t="shared" si="81"/>
        <v>10041327940115.441</v>
      </c>
      <c r="T543" s="12">
        <f t="shared" si="82"/>
        <v>103416200945.16594</v>
      </c>
      <c r="U543" s="12">
        <f t="shared" si="83"/>
        <v>184472008593.07358</v>
      </c>
      <c r="V543" s="12">
        <f t="shared" si="84"/>
        <v>81055807647.907639</v>
      </c>
      <c r="W543" s="12">
        <f t="shared" si="85"/>
        <v>6315176247463.5342</v>
      </c>
    </row>
    <row r="544" spans="1:23" x14ac:dyDescent="0.3">
      <c r="A544" s="2">
        <v>33664</v>
      </c>
      <c r="B544" s="4">
        <v>6190.7</v>
      </c>
      <c r="C544" s="4">
        <f t="shared" si="80"/>
        <v>6190700</v>
      </c>
      <c r="D544" s="4">
        <v>72127</v>
      </c>
      <c r="E544" s="4">
        <v>122839</v>
      </c>
      <c r="F544" s="4">
        <v>50712</v>
      </c>
      <c r="G544" s="4"/>
      <c r="H544" s="4"/>
      <c r="I544" s="4">
        <f>I538+((6/12)*(I550-I538))</f>
        <v>3864962003609.3447</v>
      </c>
      <c r="J544" s="3">
        <v>139.1</v>
      </c>
      <c r="K544" s="8">
        <f t="shared" si="79"/>
        <v>1.6422214234363768</v>
      </c>
      <c r="L544" s="9">
        <f t="shared" si="86"/>
        <v>0.62431744449082405</v>
      </c>
      <c r="M544" s="10">
        <f t="shared" si="73"/>
        <v>1065399</v>
      </c>
      <c r="N544" s="10">
        <f t="shared" si="74"/>
        <v>1382074</v>
      </c>
      <c r="O544" s="10">
        <f t="shared" si="75"/>
        <v>316676</v>
      </c>
      <c r="P544" s="11">
        <f t="shared" si="76"/>
        <v>0.17209669342723763</v>
      </c>
      <c r="Q544" s="11">
        <f t="shared" si="77"/>
        <v>0.22325003634483984</v>
      </c>
      <c r="R544" s="11">
        <f t="shared" si="78"/>
        <v>5.1153504450223722E-2</v>
      </c>
      <c r="S544" s="12">
        <f t="shared" si="81"/>
        <v>10166500166067.578</v>
      </c>
      <c r="T544" s="12">
        <f t="shared" si="82"/>
        <v>118448504608.19556</v>
      </c>
      <c r="U544" s="12">
        <f t="shared" si="83"/>
        <v>201728837433.5011</v>
      </c>
      <c r="V544" s="12">
        <f t="shared" si="84"/>
        <v>83280332825.305542</v>
      </c>
      <c r="W544" s="12">
        <f t="shared" si="85"/>
        <v>6347123403094.8486</v>
      </c>
    </row>
    <row r="545" spans="1:23" x14ac:dyDescent="0.3">
      <c r="A545" s="2">
        <v>33695</v>
      </c>
      <c r="B545" s="4">
        <v>6190.7</v>
      </c>
      <c r="C545" s="4">
        <f t="shared" si="80"/>
        <v>6190700</v>
      </c>
      <c r="D545" s="4">
        <v>138351</v>
      </c>
      <c r="E545" s="4">
        <v>123748</v>
      </c>
      <c r="F545" s="4">
        <v>-14603</v>
      </c>
      <c r="G545" s="4"/>
      <c r="H545" s="4"/>
      <c r="I545" s="4">
        <f>I538+((7/12)*(I550-I538))</f>
        <v>3898238445594.731</v>
      </c>
      <c r="J545" s="3">
        <v>139.4</v>
      </c>
      <c r="K545" s="8">
        <f t="shared" si="79"/>
        <v>1.6386872309899569</v>
      </c>
      <c r="L545" s="9">
        <f t="shared" si="86"/>
        <v>0.62969267539934592</v>
      </c>
      <c r="M545" s="10">
        <f t="shared" si="73"/>
        <v>1063370</v>
      </c>
      <c r="N545" s="10">
        <f t="shared" si="74"/>
        <v>1395451</v>
      </c>
      <c r="O545" s="10">
        <f t="shared" si="75"/>
        <v>332082</v>
      </c>
      <c r="P545" s="11">
        <f t="shared" si="76"/>
        <v>0.17176894373818793</v>
      </c>
      <c r="Q545" s="11">
        <f t="shared" si="77"/>
        <v>0.22541085822281809</v>
      </c>
      <c r="R545" s="11">
        <f t="shared" si="78"/>
        <v>5.3642076017251683E-2</v>
      </c>
      <c r="S545" s="12">
        <f t="shared" si="81"/>
        <v>10144621040889.525</v>
      </c>
      <c r="T545" s="12">
        <f t="shared" si="82"/>
        <v>226714017094.69156</v>
      </c>
      <c r="U545" s="12">
        <f t="shared" si="83"/>
        <v>202784267460.5452</v>
      </c>
      <c r="V545" s="12">
        <f t="shared" si="84"/>
        <v>-23929749634.146339</v>
      </c>
      <c r="W545" s="12">
        <f t="shared" si="85"/>
        <v>6387993564150.2236</v>
      </c>
    </row>
    <row r="546" spans="1:23" x14ac:dyDescent="0.3">
      <c r="A546" s="2">
        <v>33725</v>
      </c>
      <c r="B546" s="4">
        <v>6190.7</v>
      </c>
      <c r="C546" s="4">
        <f t="shared" si="80"/>
        <v>6190700</v>
      </c>
      <c r="D546" s="4">
        <v>62184</v>
      </c>
      <c r="E546" s="4">
        <v>108957</v>
      </c>
      <c r="F546" s="4">
        <v>46773</v>
      </c>
      <c r="G546" s="4"/>
      <c r="H546" s="4"/>
      <c r="I546" s="4">
        <f>I538+((8/12)*(I550-I538))</f>
        <v>3931514887580.1167</v>
      </c>
      <c r="J546" s="3">
        <v>139.69999999999999</v>
      </c>
      <c r="K546" s="8">
        <f t="shared" si="79"/>
        <v>1.6351682176091626</v>
      </c>
      <c r="L546" s="9">
        <f t="shared" si="86"/>
        <v>0.63506790630786769</v>
      </c>
      <c r="M546" s="10">
        <f t="shared" si="73"/>
        <v>1061994</v>
      </c>
      <c r="N546" s="10">
        <f t="shared" si="74"/>
        <v>1387482</v>
      </c>
      <c r="O546" s="10">
        <f t="shared" si="75"/>
        <v>325488</v>
      </c>
      <c r="P546" s="11">
        <f t="shared" si="76"/>
        <v>0.17154667485098615</v>
      </c>
      <c r="Q546" s="11">
        <f t="shared" si="77"/>
        <v>0.22412360476198168</v>
      </c>
      <c r="R546" s="11">
        <f t="shared" si="78"/>
        <v>5.2576929910995523E-2</v>
      </c>
      <c r="S546" s="12">
        <f t="shared" si="81"/>
        <v>10122835884753.043</v>
      </c>
      <c r="T546" s="12">
        <f t="shared" si="82"/>
        <v>101681300443.80817</v>
      </c>
      <c r="U546" s="12">
        <f t="shared" si="83"/>
        <v>178163023486.04153</v>
      </c>
      <c r="V546" s="12">
        <f t="shared" si="84"/>
        <v>76481723042.233368</v>
      </c>
      <c r="W546" s="12">
        <f t="shared" si="85"/>
        <v>6428688191228.2666</v>
      </c>
    </row>
    <row r="547" spans="1:23" x14ac:dyDescent="0.3">
      <c r="A547" s="2">
        <v>33756</v>
      </c>
      <c r="B547" s="4">
        <v>6295.2</v>
      </c>
      <c r="C547" s="4">
        <f t="shared" si="80"/>
        <v>6295200</v>
      </c>
      <c r="D547" s="4">
        <v>120878</v>
      </c>
      <c r="E547" s="4">
        <v>117096</v>
      </c>
      <c r="F547" s="4">
        <v>-3782</v>
      </c>
      <c r="G547" s="4"/>
      <c r="H547" s="4"/>
      <c r="I547" s="4">
        <f>I538+((9/12)*(I550-I538))</f>
        <v>3964791329565.5024</v>
      </c>
      <c r="J547" s="3">
        <v>140.1</v>
      </c>
      <c r="K547" s="8">
        <f t="shared" si="79"/>
        <v>1.6304996431120629</v>
      </c>
      <c r="L547" s="9">
        <f t="shared" si="86"/>
        <v>0.62981181369384653</v>
      </c>
      <c r="M547" s="10">
        <f t="shared" ref="M547:M610" si="87">SUM(D536:D547)</f>
        <v>1079483</v>
      </c>
      <c r="N547" s="10">
        <f t="shared" ref="N547:N610" si="88">SUM(E536:E547)</f>
        <v>1398610</v>
      </c>
      <c r="O547" s="10">
        <f t="shared" ref="O547:O610" si="89">SUM(F536:F547)</f>
        <v>319127</v>
      </c>
      <c r="P547" s="11">
        <f t="shared" ref="P547:P610" si="90">M547/$C547</f>
        <v>0.17147715719913584</v>
      </c>
      <c r="Q547" s="11">
        <f t="shared" ref="Q547:Q610" si="91">N547/$C547</f>
        <v>0.22217086033803532</v>
      </c>
      <c r="R547" s="11">
        <f t="shared" ref="R547:R610" si="92">O547/$C547</f>
        <v>5.0693703138899482E-2</v>
      </c>
      <c r="S547" s="12">
        <f t="shared" si="81"/>
        <v>10264321353319.059</v>
      </c>
      <c r="T547" s="12">
        <f t="shared" si="82"/>
        <v>197091535860.09995</v>
      </c>
      <c r="U547" s="12">
        <f t="shared" si="83"/>
        <v>190924986209.85013</v>
      </c>
      <c r="V547" s="12">
        <f t="shared" si="84"/>
        <v>-6166549650.2498217</v>
      </c>
      <c r="W547" s="12">
        <f t="shared" si="85"/>
        <v>6464590847870.3525</v>
      </c>
    </row>
    <row r="548" spans="1:23" x14ac:dyDescent="0.3">
      <c r="A548" s="2">
        <v>33786</v>
      </c>
      <c r="B548" s="4">
        <v>6295.2</v>
      </c>
      <c r="C548" s="4">
        <f t="shared" si="80"/>
        <v>6295200</v>
      </c>
      <c r="D548" s="4">
        <v>79050</v>
      </c>
      <c r="E548" s="4">
        <v>122197</v>
      </c>
      <c r="F548" s="4">
        <v>43147</v>
      </c>
      <c r="G548" s="4"/>
      <c r="H548" s="4"/>
      <c r="I548" s="4">
        <f>I538+((10/12)*(I550-I538))</f>
        <v>3998067771550.8887</v>
      </c>
      <c r="J548" s="3">
        <v>140.5</v>
      </c>
      <c r="K548" s="8">
        <f t="shared" si="79"/>
        <v>1.6258576512455516</v>
      </c>
      <c r="L548" s="9">
        <f t="shared" si="86"/>
        <v>0.63509781604252269</v>
      </c>
      <c r="M548" s="10">
        <f t="shared" si="87"/>
        <v>1079940</v>
      </c>
      <c r="N548" s="10">
        <f t="shared" si="88"/>
        <v>1401383</v>
      </c>
      <c r="O548" s="10">
        <f t="shared" si="89"/>
        <v>321443</v>
      </c>
      <c r="P548" s="11">
        <f t="shared" si="90"/>
        <v>0.17154975219214641</v>
      </c>
      <c r="Q548" s="11">
        <f t="shared" si="91"/>
        <v>0.22261135468293303</v>
      </c>
      <c r="R548" s="11">
        <f t="shared" si="92"/>
        <v>5.1061602490786631E-2</v>
      </c>
      <c r="S548" s="12">
        <f t="shared" si="81"/>
        <v>10235099086120.996</v>
      </c>
      <c r="T548" s="12">
        <f t="shared" si="82"/>
        <v>128524047330.96085</v>
      </c>
      <c r="U548" s="12">
        <f t="shared" si="83"/>
        <v>198674927409.25269</v>
      </c>
      <c r="V548" s="12">
        <f t="shared" si="84"/>
        <v>70150880078.291809</v>
      </c>
      <c r="W548" s="12">
        <f t="shared" si="85"/>
        <v>6500289076574.2646</v>
      </c>
    </row>
    <row r="549" spans="1:23" x14ac:dyDescent="0.3">
      <c r="A549" s="2">
        <v>33817</v>
      </c>
      <c r="B549" s="4">
        <v>6295.2</v>
      </c>
      <c r="C549" s="4">
        <f t="shared" si="80"/>
        <v>6295200</v>
      </c>
      <c r="D549" s="4">
        <v>78101</v>
      </c>
      <c r="E549" s="4">
        <v>102843</v>
      </c>
      <c r="F549" s="4">
        <v>24742</v>
      </c>
      <c r="G549" s="4"/>
      <c r="H549" s="4"/>
      <c r="I549" s="4">
        <f>I538+((11/12)*(I550-I538))</f>
        <v>4031344213536.2744</v>
      </c>
      <c r="J549" s="3">
        <v>140.80000000000001</v>
      </c>
      <c r="K549" s="8">
        <f t="shared" si="79"/>
        <v>1.6223934659090908</v>
      </c>
      <c r="L549" s="9">
        <f t="shared" si="86"/>
        <v>0.64038381839119873</v>
      </c>
      <c r="M549" s="10">
        <f t="shared" si="87"/>
        <v>1081615</v>
      </c>
      <c r="N549" s="10">
        <f t="shared" si="88"/>
        <v>1384151</v>
      </c>
      <c r="O549" s="10">
        <f t="shared" si="89"/>
        <v>302536</v>
      </c>
      <c r="P549" s="11">
        <f t="shared" si="90"/>
        <v>0.17181582793239294</v>
      </c>
      <c r="Q549" s="11">
        <f t="shared" si="91"/>
        <v>0.21987403100775194</v>
      </c>
      <c r="R549" s="11">
        <f t="shared" si="92"/>
        <v>4.8058203075359004E-2</v>
      </c>
      <c r="S549" s="12">
        <f t="shared" si="81"/>
        <v>10213291346590.908</v>
      </c>
      <c r="T549" s="12">
        <f t="shared" si="82"/>
        <v>126710552080.96591</v>
      </c>
      <c r="U549" s="12">
        <f t="shared" si="83"/>
        <v>166851811214.48865</v>
      </c>
      <c r="V549" s="12">
        <f t="shared" si="84"/>
        <v>40141259133.522728</v>
      </c>
      <c r="W549" s="12">
        <f t="shared" si="85"/>
        <v>6540426510871.6738</v>
      </c>
    </row>
    <row r="550" spans="1:23" x14ac:dyDescent="0.3">
      <c r="A550" s="2">
        <v>33848</v>
      </c>
      <c r="B550" s="4">
        <v>6389.7</v>
      </c>
      <c r="C550" s="4">
        <f t="shared" si="80"/>
        <v>6389700</v>
      </c>
      <c r="D550" s="4">
        <v>118189</v>
      </c>
      <c r="E550" s="4">
        <v>112879</v>
      </c>
      <c r="F550" s="4">
        <v>-5310</v>
      </c>
      <c r="G550" s="4"/>
      <c r="H550" s="4"/>
      <c r="I550" s="4">
        <v>4064620655521.6602</v>
      </c>
      <c r="J550" s="3">
        <v>141.1</v>
      </c>
      <c r="K550" s="8">
        <f t="shared" si="79"/>
        <v>1.6189440113394755</v>
      </c>
      <c r="L550" s="9">
        <f t="shared" si="86"/>
        <v>0.63612073423191384</v>
      </c>
      <c r="M550" s="10">
        <f t="shared" si="87"/>
        <v>1090454</v>
      </c>
      <c r="N550" s="10">
        <f t="shared" si="88"/>
        <v>1380793</v>
      </c>
      <c r="O550" s="10">
        <f t="shared" si="89"/>
        <v>290339</v>
      </c>
      <c r="P550" s="11">
        <f t="shared" si="90"/>
        <v>0.17065809036417987</v>
      </c>
      <c r="Q550" s="11">
        <f t="shared" si="91"/>
        <v>0.21609668685540792</v>
      </c>
      <c r="R550" s="11">
        <f t="shared" si="92"/>
        <v>4.543859649122807E-2</v>
      </c>
      <c r="S550" s="12">
        <f t="shared" si="81"/>
        <v>10344566549255.846</v>
      </c>
      <c r="T550" s="12">
        <f t="shared" si="82"/>
        <v>191341373756.20126</v>
      </c>
      <c r="U550" s="12">
        <f t="shared" si="83"/>
        <v>182744781055.98865</v>
      </c>
      <c r="V550" s="12">
        <f t="shared" si="84"/>
        <v>-8596592700.212616</v>
      </c>
      <c r="W550" s="12">
        <f t="shared" si="85"/>
        <v>6580393268623.5254</v>
      </c>
    </row>
    <row r="551" spans="1:23" x14ac:dyDescent="0.3">
      <c r="A551" s="2">
        <v>33878</v>
      </c>
      <c r="B551" s="4">
        <v>6389.7</v>
      </c>
      <c r="C551" s="4">
        <f t="shared" si="80"/>
        <v>6389700</v>
      </c>
      <c r="D551" s="4">
        <v>76829</v>
      </c>
      <c r="E551" s="4">
        <v>125620</v>
      </c>
      <c r="F551" s="4">
        <v>48792</v>
      </c>
      <c r="G551" s="4"/>
      <c r="H551" s="4"/>
      <c r="I551" s="4">
        <f>I550+((1/4)*(I554-I550))</f>
        <v>4090433738287.1626</v>
      </c>
      <c r="J551" s="3">
        <v>141.69999999999999</v>
      </c>
      <c r="K551" s="8">
        <f t="shared" si="79"/>
        <v>1.612088920254058</v>
      </c>
      <c r="L551" s="9">
        <f t="shared" si="86"/>
        <v>0.64016052996027395</v>
      </c>
      <c r="M551" s="10">
        <f t="shared" si="87"/>
        <v>1089218</v>
      </c>
      <c r="N551" s="10">
        <f t="shared" si="88"/>
        <v>1391754</v>
      </c>
      <c r="O551" s="10">
        <f t="shared" si="89"/>
        <v>302537</v>
      </c>
      <c r="P551" s="11">
        <f t="shared" si="90"/>
        <v>0.17046465405261593</v>
      </c>
      <c r="Q551" s="11">
        <f t="shared" si="91"/>
        <v>0.21781210385464106</v>
      </c>
      <c r="R551" s="11">
        <f t="shared" si="92"/>
        <v>4.7347606303895333E-2</v>
      </c>
      <c r="S551" s="12">
        <f t="shared" si="81"/>
        <v>10300764573747.355</v>
      </c>
      <c r="T551" s="12">
        <f t="shared" si="82"/>
        <v>123855179654.19902</v>
      </c>
      <c r="U551" s="12">
        <f t="shared" si="83"/>
        <v>202510610162.31479</v>
      </c>
      <c r="V551" s="12">
        <f t="shared" si="84"/>
        <v>78657042597.035995</v>
      </c>
      <c r="W551" s="12">
        <f t="shared" si="85"/>
        <v>6594142908526.1221</v>
      </c>
    </row>
    <row r="552" spans="1:23" x14ac:dyDescent="0.3">
      <c r="A552" s="2">
        <v>33909</v>
      </c>
      <c r="B552" s="4">
        <v>6389.7</v>
      </c>
      <c r="C552" s="4">
        <f t="shared" si="80"/>
        <v>6389700</v>
      </c>
      <c r="D552" s="4">
        <v>74629</v>
      </c>
      <c r="E552" s="4">
        <v>107355</v>
      </c>
      <c r="F552" s="4">
        <v>32726</v>
      </c>
      <c r="G552" s="4"/>
      <c r="H552" s="4"/>
      <c r="I552" s="4">
        <f>I550+((2/4)*(I554-I550))</f>
        <v>4116246821052.665</v>
      </c>
      <c r="J552" s="3">
        <v>142.1</v>
      </c>
      <c r="K552" s="8">
        <f t="shared" si="79"/>
        <v>1.6075510204081633</v>
      </c>
      <c r="L552" s="9">
        <f t="shared" si="86"/>
        <v>0.64420032568863406</v>
      </c>
      <c r="M552" s="10">
        <f t="shared" si="87"/>
        <v>1090752</v>
      </c>
      <c r="N552" s="10">
        <f t="shared" si="88"/>
        <v>1381330</v>
      </c>
      <c r="O552" s="10">
        <f t="shared" si="89"/>
        <v>290579</v>
      </c>
      <c r="P552" s="11">
        <f t="shared" si="90"/>
        <v>0.17070472792149866</v>
      </c>
      <c r="Q552" s="11">
        <f t="shared" si="91"/>
        <v>0.21618072835970389</v>
      </c>
      <c r="R552" s="11">
        <f t="shared" si="92"/>
        <v>4.5476156940075431E-2</v>
      </c>
      <c r="S552" s="12">
        <f t="shared" si="81"/>
        <v>10271768755102.043</v>
      </c>
      <c r="T552" s="12">
        <f t="shared" si="82"/>
        <v>119969925102.04083</v>
      </c>
      <c r="U552" s="12">
        <f t="shared" si="83"/>
        <v>172578639795.91837</v>
      </c>
      <c r="V552" s="12">
        <f t="shared" si="84"/>
        <v>52608714693.877556</v>
      </c>
      <c r="W552" s="12">
        <f t="shared" si="85"/>
        <v>6617076777435.0703</v>
      </c>
    </row>
    <row r="553" spans="1:23" x14ac:dyDescent="0.3">
      <c r="A553" s="2">
        <v>33939</v>
      </c>
      <c r="B553" s="4">
        <v>6493.6</v>
      </c>
      <c r="C553" s="4">
        <f t="shared" si="80"/>
        <v>6493600</v>
      </c>
      <c r="D553" s="4">
        <v>113686</v>
      </c>
      <c r="E553" s="4">
        <v>152633</v>
      </c>
      <c r="F553" s="4">
        <v>38947</v>
      </c>
      <c r="G553" s="4"/>
      <c r="H553" s="4"/>
      <c r="I553" s="4">
        <f>I550+((3/4)*(I554-I550))</f>
        <v>4142059903818.1675</v>
      </c>
      <c r="J553" s="3">
        <v>142.30000000000001</v>
      </c>
      <c r="K553" s="8">
        <f t="shared" si="79"/>
        <v>1.6052916373858044</v>
      </c>
      <c r="L553" s="9">
        <f t="shared" si="86"/>
        <v>0.63786803988822338</v>
      </c>
      <c r="M553" s="10">
        <f t="shared" si="87"/>
        <v>1100802</v>
      </c>
      <c r="N553" s="10">
        <f t="shared" si="88"/>
        <v>1427793</v>
      </c>
      <c r="O553" s="10">
        <f t="shared" si="89"/>
        <v>326992</v>
      </c>
      <c r="P553" s="11">
        <f t="shared" si="90"/>
        <v>0.16952106689663668</v>
      </c>
      <c r="Q553" s="11">
        <f t="shared" si="91"/>
        <v>0.21987695577183689</v>
      </c>
      <c r="R553" s="11">
        <f t="shared" si="92"/>
        <v>5.0356042872982627E-2</v>
      </c>
      <c r="S553" s="12">
        <f t="shared" si="81"/>
        <v>10424121776528.459</v>
      </c>
      <c r="T553" s="12">
        <f t="shared" si="82"/>
        <v>182499185087.84256</v>
      </c>
      <c r="U553" s="12">
        <f t="shared" si="83"/>
        <v>245020478489.10748</v>
      </c>
      <c r="V553" s="12">
        <f t="shared" si="84"/>
        <v>62521293401.264923</v>
      </c>
      <c r="W553" s="12">
        <f t="shared" si="85"/>
        <v>6649214125150.3535</v>
      </c>
    </row>
    <row r="554" spans="1:23" x14ac:dyDescent="0.3">
      <c r="A554" s="2">
        <v>33970</v>
      </c>
      <c r="B554" s="4">
        <v>6493.6</v>
      </c>
      <c r="C554" s="4">
        <f t="shared" si="80"/>
        <v>6493600</v>
      </c>
      <c r="D554" s="4">
        <v>112716</v>
      </c>
      <c r="E554" s="4">
        <v>82899</v>
      </c>
      <c r="F554" s="4">
        <v>-29817</v>
      </c>
      <c r="G554" s="4" t="s">
        <v>9</v>
      </c>
      <c r="H554" s="4" t="s">
        <v>9</v>
      </c>
      <c r="I554" s="4">
        <v>4167872986583.6699</v>
      </c>
      <c r="J554" s="3">
        <v>142.80000000000001</v>
      </c>
      <c r="K554" s="8">
        <f t="shared" si="79"/>
        <v>1.5996708683473388</v>
      </c>
      <c r="L554" s="9">
        <f t="shared" si="86"/>
        <v>0.6418431973918427</v>
      </c>
      <c r="M554" s="10">
        <f t="shared" si="87"/>
        <v>1109487</v>
      </c>
      <c r="N554" s="10">
        <f t="shared" si="88"/>
        <v>1390993</v>
      </c>
      <c r="O554" s="10">
        <f t="shared" si="89"/>
        <v>281507</v>
      </c>
      <c r="P554" s="11">
        <f t="shared" si="90"/>
        <v>0.17085853763705802</v>
      </c>
      <c r="Q554" s="11">
        <f t="shared" si="91"/>
        <v>0.21420983737834176</v>
      </c>
      <c r="R554" s="11">
        <f t="shared" si="92"/>
        <v>4.3351453739066161E-2</v>
      </c>
      <c r="S554" s="12">
        <f t="shared" si="81"/>
        <v>10387622750700.279</v>
      </c>
      <c r="T554" s="12">
        <f t="shared" si="82"/>
        <v>180308501596.63864</v>
      </c>
      <c r="U554" s="12">
        <f t="shared" si="83"/>
        <v>132611115315.12605</v>
      </c>
      <c r="V554" s="12">
        <f t="shared" si="84"/>
        <v>-47697386281.512604</v>
      </c>
      <c r="W554" s="12">
        <f t="shared" si="85"/>
        <v>6667224999609.7158</v>
      </c>
    </row>
    <row r="555" spans="1:23" x14ac:dyDescent="0.3">
      <c r="A555" s="2">
        <v>34001</v>
      </c>
      <c r="B555" s="4">
        <v>6493.6</v>
      </c>
      <c r="C555" s="4">
        <f t="shared" si="80"/>
        <v>6493600</v>
      </c>
      <c r="D555" s="4">
        <v>65979</v>
      </c>
      <c r="E555" s="4">
        <v>114477</v>
      </c>
      <c r="F555" s="4">
        <v>48498</v>
      </c>
      <c r="G555" s="4" t="s">
        <v>9</v>
      </c>
      <c r="H555" s="4" t="s">
        <v>9</v>
      </c>
      <c r="I555" s="4">
        <v>4176491860224.29</v>
      </c>
      <c r="J555" s="3">
        <v>143.1</v>
      </c>
      <c r="K555" s="8">
        <f t="shared" si="79"/>
        <v>1.5963172606568834</v>
      </c>
      <c r="L555" s="9">
        <f t="shared" si="86"/>
        <v>0.6431704848195593</v>
      </c>
      <c r="M555" s="10">
        <f t="shared" si="87"/>
        <v>1112719</v>
      </c>
      <c r="N555" s="10">
        <f t="shared" si="88"/>
        <v>1393543</v>
      </c>
      <c r="O555" s="10">
        <f t="shared" si="89"/>
        <v>280825</v>
      </c>
      <c r="P555" s="11">
        <f t="shared" si="90"/>
        <v>0.17135625846987804</v>
      </c>
      <c r="Q555" s="11">
        <f t="shared" si="91"/>
        <v>0.21460253172354318</v>
      </c>
      <c r="R555" s="11">
        <f t="shared" si="92"/>
        <v>4.3246427251447582E-2</v>
      </c>
      <c r="S555" s="12">
        <f t="shared" si="81"/>
        <v>10365845763801.537</v>
      </c>
      <c r="T555" s="12">
        <f t="shared" si="82"/>
        <v>105323416540.88051</v>
      </c>
      <c r="U555" s="12">
        <f t="shared" si="83"/>
        <v>182741611048.21805</v>
      </c>
      <c r="V555" s="12">
        <f t="shared" si="84"/>
        <v>77418194507.337524</v>
      </c>
      <c r="W555" s="12">
        <f t="shared" si="85"/>
        <v>6667006045469.0098</v>
      </c>
    </row>
    <row r="556" spans="1:23" x14ac:dyDescent="0.3">
      <c r="A556" s="2">
        <v>34029</v>
      </c>
      <c r="B556" s="4">
        <v>6544.5</v>
      </c>
      <c r="C556" s="4">
        <f t="shared" si="80"/>
        <v>6544500</v>
      </c>
      <c r="D556" s="4">
        <v>83288</v>
      </c>
      <c r="E556" s="4">
        <v>127263</v>
      </c>
      <c r="F556" s="4">
        <v>43974</v>
      </c>
      <c r="G556" s="4" t="s">
        <v>9</v>
      </c>
      <c r="H556" s="4" t="s">
        <v>9</v>
      </c>
      <c r="I556" s="4">
        <v>4205086748556.9399</v>
      </c>
      <c r="J556" s="3">
        <v>143.30000000000001</v>
      </c>
      <c r="K556" s="8">
        <f t="shared" si="79"/>
        <v>1.5940893230983948</v>
      </c>
      <c r="L556" s="9">
        <f t="shared" si="86"/>
        <v>0.64253751219450528</v>
      </c>
      <c r="M556" s="10">
        <f t="shared" si="87"/>
        <v>1123880</v>
      </c>
      <c r="N556" s="10">
        <f t="shared" si="88"/>
        <v>1397967</v>
      </c>
      <c r="O556" s="10">
        <f t="shared" si="89"/>
        <v>274087</v>
      </c>
      <c r="P556" s="11">
        <f t="shared" si="90"/>
        <v>0.17172893269157308</v>
      </c>
      <c r="Q556" s="11">
        <f t="shared" si="91"/>
        <v>0.21360944304377721</v>
      </c>
      <c r="R556" s="11">
        <f t="shared" si="92"/>
        <v>4.1880510352204144E-2</v>
      </c>
      <c r="S556" s="12">
        <f t="shared" si="81"/>
        <v>10432517575017.445</v>
      </c>
      <c r="T556" s="12">
        <f t="shared" si="82"/>
        <v>132768511542.21912</v>
      </c>
      <c r="U556" s="12">
        <f t="shared" si="83"/>
        <v>202868589525.47101</v>
      </c>
      <c r="V556" s="12">
        <f t="shared" si="84"/>
        <v>70098483893.928818</v>
      </c>
      <c r="W556" s="12">
        <f t="shared" si="85"/>
        <v>6703283888577.1621</v>
      </c>
    </row>
    <row r="557" spans="1:23" x14ac:dyDescent="0.3">
      <c r="A557" s="2">
        <v>34060</v>
      </c>
      <c r="B557" s="4">
        <v>6544.5</v>
      </c>
      <c r="C557" s="4">
        <f t="shared" si="80"/>
        <v>6544500</v>
      </c>
      <c r="D557" s="4">
        <v>132017</v>
      </c>
      <c r="E557" s="4">
        <v>124200</v>
      </c>
      <c r="F557" s="4">
        <v>-7817</v>
      </c>
      <c r="G557" s="4" t="s">
        <v>9</v>
      </c>
      <c r="H557" s="4" t="s">
        <v>9</v>
      </c>
      <c r="I557" s="4">
        <v>4225873987843.4399</v>
      </c>
      <c r="J557" s="3">
        <v>143.80000000000001</v>
      </c>
      <c r="K557" s="8">
        <f t="shared" si="79"/>
        <v>1.5885465924895688</v>
      </c>
      <c r="L557" s="9">
        <f t="shared" si="86"/>
        <v>0.64571380362799913</v>
      </c>
      <c r="M557" s="10">
        <f t="shared" si="87"/>
        <v>1117546</v>
      </c>
      <c r="N557" s="10">
        <f t="shared" si="88"/>
        <v>1398419</v>
      </c>
      <c r="O557" s="10">
        <f t="shared" si="89"/>
        <v>280873</v>
      </c>
      <c r="P557" s="11">
        <f t="shared" si="90"/>
        <v>0.17076109710443885</v>
      </c>
      <c r="Q557" s="11">
        <f t="shared" si="91"/>
        <v>0.21367850867140348</v>
      </c>
      <c r="R557" s="11">
        <f t="shared" si="92"/>
        <v>4.2917411566964624E-2</v>
      </c>
      <c r="S557" s="12">
        <f t="shared" si="81"/>
        <v>10396243174547.982</v>
      </c>
      <c r="T557" s="12">
        <f t="shared" si="82"/>
        <v>209715155500.6954</v>
      </c>
      <c r="U557" s="12">
        <f t="shared" si="83"/>
        <v>197297486787.20444</v>
      </c>
      <c r="V557" s="12">
        <f t="shared" si="84"/>
        <v>-12417668713.490959</v>
      </c>
      <c r="W557" s="12">
        <f t="shared" si="85"/>
        <v>6712997723679.002</v>
      </c>
    </row>
    <row r="558" spans="1:23" x14ac:dyDescent="0.3">
      <c r="A558" s="2">
        <v>34090</v>
      </c>
      <c r="B558" s="4">
        <v>6544.5</v>
      </c>
      <c r="C558" s="4">
        <f t="shared" si="80"/>
        <v>6544500</v>
      </c>
      <c r="D558" s="4">
        <v>70642</v>
      </c>
      <c r="E558" s="4">
        <v>107605</v>
      </c>
      <c r="F558" s="4">
        <v>36963</v>
      </c>
      <c r="G558" s="4" t="s">
        <v>9</v>
      </c>
      <c r="H558" s="4" t="s">
        <v>9</v>
      </c>
      <c r="I558" s="4">
        <v>4238348617824.5498</v>
      </c>
      <c r="J558" s="3">
        <v>144.19999999999999</v>
      </c>
      <c r="K558" s="8">
        <f t="shared" si="79"/>
        <v>1.5841400832177532</v>
      </c>
      <c r="L558" s="9">
        <f t="shared" si="86"/>
        <v>0.6476199278515623</v>
      </c>
      <c r="M558" s="10">
        <f t="shared" si="87"/>
        <v>1126004</v>
      </c>
      <c r="N558" s="10">
        <f t="shared" si="88"/>
        <v>1397067</v>
      </c>
      <c r="O558" s="10">
        <f t="shared" si="89"/>
        <v>271063</v>
      </c>
      <c r="P558" s="11">
        <f t="shared" si="90"/>
        <v>0.17205348002139201</v>
      </c>
      <c r="Q558" s="11">
        <f t="shared" si="91"/>
        <v>0.21347192298876919</v>
      </c>
      <c r="R558" s="11">
        <f t="shared" si="92"/>
        <v>4.1418442967377185E-2</v>
      </c>
      <c r="S558" s="12">
        <f t="shared" si="81"/>
        <v>10367404774618.586</v>
      </c>
      <c r="T558" s="12">
        <f t="shared" si="82"/>
        <v>111906823758.66853</v>
      </c>
      <c r="U558" s="12">
        <f t="shared" si="83"/>
        <v>170461393654.64633</v>
      </c>
      <c r="V558" s="12">
        <f t="shared" si="84"/>
        <v>58554569895.977814</v>
      </c>
      <c r="W558" s="12">
        <f t="shared" si="85"/>
        <v>6714137932146.4316</v>
      </c>
    </row>
    <row r="559" spans="1:23" x14ac:dyDescent="0.3">
      <c r="A559" s="2">
        <v>34121</v>
      </c>
      <c r="B559" s="4">
        <v>6622.7</v>
      </c>
      <c r="C559" s="4">
        <f t="shared" si="80"/>
        <v>6622700</v>
      </c>
      <c r="D559" s="4">
        <v>128570</v>
      </c>
      <c r="E559" s="4">
        <v>117471</v>
      </c>
      <c r="F559" s="4">
        <v>-11099</v>
      </c>
      <c r="G559" s="4" t="s">
        <v>9</v>
      </c>
      <c r="H559" s="4" t="s">
        <v>9</v>
      </c>
      <c r="I559" s="4">
        <v>4304846924516.3501</v>
      </c>
      <c r="J559" s="3">
        <v>144.30000000000001</v>
      </c>
      <c r="K559" s="8">
        <f t="shared" si="79"/>
        <v>1.5830422730422729</v>
      </c>
      <c r="L559" s="9">
        <f t="shared" si="86"/>
        <v>0.65001388021748685</v>
      </c>
      <c r="M559" s="10">
        <f t="shared" si="87"/>
        <v>1133696</v>
      </c>
      <c r="N559" s="10">
        <f t="shared" si="88"/>
        <v>1397442</v>
      </c>
      <c r="O559" s="10">
        <f t="shared" si="89"/>
        <v>263746</v>
      </c>
      <c r="P559" s="11">
        <f t="shared" si="90"/>
        <v>0.17118335422108807</v>
      </c>
      <c r="Q559" s="11">
        <f t="shared" si="91"/>
        <v>0.21100789708125084</v>
      </c>
      <c r="R559" s="11">
        <f t="shared" si="92"/>
        <v>3.9824542860162772E-2</v>
      </c>
      <c r="S559" s="12">
        <f t="shared" si="81"/>
        <v>10484014061677.061</v>
      </c>
      <c r="T559" s="12">
        <f t="shared" si="82"/>
        <v>203531745045.04501</v>
      </c>
      <c r="U559" s="12">
        <f t="shared" si="83"/>
        <v>185961558856.54883</v>
      </c>
      <c r="V559" s="12">
        <f t="shared" si="84"/>
        <v>-17570186188.496189</v>
      </c>
      <c r="W559" s="12">
        <f t="shared" si="85"/>
        <v>6814754660485.4004</v>
      </c>
    </row>
    <row r="560" spans="1:23" x14ac:dyDescent="0.3">
      <c r="A560" s="2">
        <v>34151</v>
      </c>
      <c r="B560" s="4">
        <v>6622.7</v>
      </c>
      <c r="C560" s="4">
        <f t="shared" si="80"/>
        <v>6622700</v>
      </c>
      <c r="D560" s="4">
        <v>80630</v>
      </c>
      <c r="E560" s="4">
        <v>120207</v>
      </c>
      <c r="F560" s="4">
        <v>39577</v>
      </c>
      <c r="G560" s="4" t="s">
        <v>9</v>
      </c>
      <c r="H560" s="4" t="s">
        <v>9</v>
      </c>
      <c r="I560" s="4">
        <v>4346364235426.75</v>
      </c>
      <c r="J560" s="3">
        <v>144.5</v>
      </c>
      <c r="K560" s="8">
        <f t="shared" si="79"/>
        <v>1.5808512110726642</v>
      </c>
      <c r="L560" s="9">
        <f t="shared" si="86"/>
        <v>0.65628282051531095</v>
      </c>
      <c r="M560" s="10">
        <f t="shared" si="87"/>
        <v>1135276</v>
      </c>
      <c r="N560" s="10">
        <f t="shared" si="88"/>
        <v>1395452</v>
      </c>
      <c r="O560" s="10">
        <f t="shared" si="89"/>
        <v>260176</v>
      </c>
      <c r="P560" s="11">
        <f t="shared" si="90"/>
        <v>0.17142192761260514</v>
      </c>
      <c r="Q560" s="11">
        <f t="shared" si="91"/>
        <v>0.21070741540459328</v>
      </c>
      <c r="R560" s="11">
        <f t="shared" si="92"/>
        <v>3.9285487791988163E-2</v>
      </c>
      <c r="S560" s="12">
        <f t="shared" si="81"/>
        <v>10469503315570.934</v>
      </c>
      <c r="T560" s="12">
        <f t="shared" si="82"/>
        <v>127464033148.78893</v>
      </c>
      <c r="U560" s="12">
        <f t="shared" si="83"/>
        <v>190029381529.41174</v>
      </c>
      <c r="V560" s="12">
        <f t="shared" si="84"/>
        <v>62565348380.622833</v>
      </c>
      <c r="W560" s="12">
        <f t="shared" si="85"/>
        <v>6870955165337.292</v>
      </c>
    </row>
    <row r="561" spans="1:23" x14ac:dyDescent="0.3">
      <c r="A561" s="2">
        <v>34182</v>
      </c>
      <c r="B561" s="4">
        <v>6622.7</v>
      </c>
      <c r="C561" s="4">
        <f t="shared" si="80"/>
        <v>6622700</v>
      </c>
      <c r="D561" s="4">
        <v>86737</v>
      </c>
      <c r="E561" s="4">
        <v>109815</v>
      </c>
      <c r="F561" s="4">
        <v>23078</v>
      </c>
      <c r="G561" s="4" t="s">
        <v>9</v>
      </c>
      <c r="H561" s="4" t="s">
        <v>9</v>
      </c>
      <c r="I561" s="4">
        <v>4360010907754.7598</v>
      </c>
      <c r="J561" s="3">
        <v>144.80000000000001</v>
      </c>
      <c r="K561" s="8">
        <f t="shared" si="79"/>
        <v>1.5775759668508285</v>
      </c>
      <c r="L561" s="9">
        <f t="shared" si="86"/>
        <v>0.65834341095848514</v>
      </c>
      <c r="M561" s="10">
        <f t="shared" si="87"/>
        <v>1143912</v>
      </c>
      <c r="N561" s="10">
        <f t="shared" si="88"/>
        <v>1402424</v>
      </c>
      <c r="O561" s="10">
        <f t="shared" si="89"/>
        <v>258512</v>
      </c>
      <c r="P561" s="11">
        <f t="shared" si="90"/>
        <v>0.17272592749180848</v>
      </c>
      <c r="Q561" s="11">
        <f t="shared" si="91"/>
        <v>0.21176015824361666</v>
      </c>
      <c r="R561" s="11">
        <f t="shared" si="92"/>
        <v>3.9034230751808174E-2</v>
      </c>
      <c r="S561" s="12">
        <f t="shared" si="81"/>
        <v>10447812355662.98</v>
      </c>
      <c r="T561" s="12">
        <f t="shared" si="82"/>
        <v>136834206636.7403</v>
      </c>
      <c r="U561" s="12">
        <f t="shared" si="83"/>
        <v>173241504799.72375</v>
      </c>
      <c r="V561" s="12">
        <f t="shared" si="84"/>
        <v>36407298162.983421</v>
      </c>
      <c r="W561" s="12">
        <f t="shared" si="85"/>
        <v>6878248423281.373</v>
      </c>
    </row>
    <row r="562" spans="1:23" x14ac:dyDescent="0.3">
      <c r="A562" s="2">
        <v>34213</v>
      </c>
      <c r="B562" s="4">
        <v>6688.3</v>
      </c>
      <c r="C562" s="4">
        <f t="shared" si="80"/>
        <v>6688300</v>
      </c>
      <c r="D562" s="4">
        <v>127504</v>
      </c>
      <c r="E562" s="4">
        <v>118987</v>
      </c>
      <c r="F562" s="4">
        <v>-8517</v>
      </c>
      <c r="G562" s="4" t="s">
        <v>9</v>
      </c>
      <c r="H562" s="4" t="s">
        <v>9</v>
      </c>
      <c r="I562" s="4">
        <v>4398851455983.04</v>
      </c>
      <c r="J562" s="3">
        <v>145</v>
      </c>
      <c r="K562" s="8">
        <f t="shared" si="79"/>
        <v>1.5753999999999999</v>
      </c>
      <c r="L562" s="9">
        <f t="shared" si="86"/>
        <v>0.65769350298028495</v>
      </c>
      <c r="M562" s="10">
        <f t="shared" si="87"/>
        <v>1153227</v>
      </c>
      <c r="N562" s="10">
        <f t="shared" si="88"/>
        <v>1408532</v>
      </c>
      <c r="O562" s="10">
        <f t="shared" si="89"/>
        <v>255305</v>
      </c>
      <c r="P562" s="11">
        <f t="shared" si="90"/>
        <v>0.1724245323923867</v>
      </c>
      <c r="Q562" s="11">
        <f t="shared" si="91"/>
        <v>0.21059641463451101</v>
      </c>
      <c r="R562" s="11">
        <f t="shared" si="92"/>
        <v>3.8171882242124304E-2</v>
      </c>
      <c r="S562" s="12">
        <f t="shared" si="81"/>
        <v>10536747820000</v>
      </c>
      <c r="T562" s="12">
        <f t="shared" si="82"/>
        <v>200869801599.99997</v>
      </c>
      <c r="U562" s="12">
        <f t="shared" si="83"/>
        <v>187452119800</v>
      </c>
      <c r="V562" s="12">
        <f t="shared" si="84"/>
        <v>-13417681799.999998</v>
      </c>
      <c r="W562" s="12">
        <f t="shared" si="85"/>
        <v>6929950583755.6807</v>
      </c>
    </row>
    <row r="563" spans="1:23" x14ac:dyDescent="0.3">
      <c r="A563" s="2">
        <v>34243</v>
      </c>
      <c r="B563" s="4">
        <v>6688.3</v>
      </c>
      <c r="C563" s="4">
        <f t="shared" si="80"/>
        <v>6688300</v>
      </c>
      <c r="D563" s="4">
        <v>78662</v>
      </c>
      <c r="E563" s="4">
        <v>124085</v>
      </c>
      <c r="F563" s="4">
        <v>45422</v>
      </c>
      <c r="G563" s="4" t="s">
        <v>9</v>
      </c>
      <c r="H563" s="4" t="s">
        <v>9</v>
      </c>
      <c r="I563" s="4">
        <v>4406339573433.4697</v>
      </c>
      <c r="J563" s="3">
        <v>145.6</v>
      </c>
      <c r="K563" s="8">
        <f t="shared" si="79"/>
        <v>1.5689079670329671</v>
      </c>
      <c r="L563" s="9">
        <f t="shared" si="86"/>
        <v>0.65881308754593393</v>
      </c>
      <c r="M563" s="10">
        <f t="shared" si="87"/>
        <v>1155060</v>
      </c>
      <c r="N563" s="10">
        <f t="shared" si="88"/>
        <v>1406997</v>
      </c>
      <c r="O563" s="10">
        <f t="shared" si="89"/>
        <v>251935</v>
      </c>
      <c r="P563" s="11">
        <f t="shared" si="90"/>
        <v>0.17269859306550245</v>
      </c>
      <c r="Q563" s="11">
        <f t="shared" si="91"/>
        <v>0.21036690937906494</v>
      </c>
      <c r="R563" s="11">
        <f t="shared" si="92"/>
        <v>3.7668017283913703E-2</v>
      </c>
      <c r="S563" s="12">
        <f t="shared" si="81"/>
        <v>10493327155906.594</v>
      </c>
      <c r="T563" s="12">
        <f t="shared" si="82"/>
        <v>123413438502.74725</v>
      </c>
      <c r="U563" s="12">
        <f t="shared" si="83"/>
        <v>194677945089.28574</v>
      </c>
      <c r="V563" s="12">
        <f t="shared" si="84"/>
        <v>71262937678.571426</v>
      </c>
      <c r="W563" s="12">
        <f t="shared" si="85"/>
        <v>6913141262212.416</v>
      </c>
    </row>
    <row r="564" spans="1:23" x14ac:dyDescent="0.3">
      <c r="A564" s="2">
        <v>34274</v>
      </c>
      <c r="B564" s="4">
        <v>6688.3</v>
      </c>
      <c r="C564" s="4">
        <f t="shared" si="80"/>
        <v>6688300</v>
      </c>
      <c r="D564" s="4">
        <v>83102</v>
      </c>
      <c r="E564" s="4">
        <v>121483</v>
      </c>
      <c r="F564" s="4">
        <v>38381</v>
      </c>
      <c r="G564" s="4" t="s">
        <v>9</v>
      </c>
      <c r="H564" s="4" t="s">
        <v>9</v>
      </c>
      <c r="I564" s="4">
        <v>4432423020228.8896</v>
      </c>
      <c r="J564" s="3">
        <v>146</v>
      </c>
      <c r="K564" s="8">
        <f t="shared" si="79"/>
        <v>1.5646095890410958</v>
      </c>
      <c r="L564" s="9">
        <f t="shared" si="86"/>
        <v>0.66271294951316329</v>
      </c>
      <c r="M564" s="10">
        <f t="shared" si="87"/>
        <v>1163533</v>
      </c>
      <c r="N564" s="10">
        <f t="shared" si="88"/>
        <v>1421125</v>
      </c>
      <c r="O564" s="10">
        <f t="shared" si="89"/>
        <v>257590</v>
      </c>
      <c r="P564" s="11">
        <f t="shared" si="90"/>
        <v>0.17396543217259991</v>
      </c>
      <c r="Q564" s="11">
        <f t="shared" si="91"/>
        <v>0.21247925481811522</v>
      </c>
      <c r="R564" s="11">
        <f t="shared" si="92"/>
        <v>3.8513523615866511E-2</v>
      </c>
      <c r="S564" s="12">
        <f t="shared" si="81"/>
        <v>10464578314383.561</v>
      </c>
      <c r="T564" s="12">
        <f t="shared" si="82"/>
        <v>130022186068.49315</v>
      </c>
      <c r="U564" s="12">
        <f t="shared" si="83"/>
        <v>190073466705.47946</v>
      </c>
      <c r="V564" s="12">
        <f t="shared" si="84"/>
        <v>60051280636.986298</v>
      </c>
      <c r="W564" s="12">
        <f t="shared" si="85"/>
        <v>6935011560136.6162</v>
      </c>
    </row>
    <row r="565" spans="1:23" x14ac:dyDescent="0.3">
      <c r="A565" s="2">
        <v>34304</v>
      </c>
      <c r="B565" s="4">
        <v>6813.8</v>
      </c>
      <c r="C565" s="4">
        <f t="shared" si="80"/>
        <v>6813800</v>
      </c>
      <c r="D565" s="4">
        <v>125403</v>
      </c>
      <c r="E565" s="4">
        <v>133108</v>
      </c>
      <c r="F565" s="4">
        <v>7705</v>
      </c>
      <c r="G565" s="4" t="s">
        <v>9</v>
      </c>
      <c r="H565" s="4" t="s">
        <v>9</v>
      </c>
      <c r="I565" s="4">
        <v>4487484404600.9805</v>
      </c>
      <c r="J565" s="3">
        <v>146.30000000000001</v>
      </c>
      <c r="K565" s="8">
        <f t="shared" si="79"/>
        <v>1.5614012303485987</v>
      </c>
      <c r="L565" s="9">
        <f t="shared" si="86"/>
        <v>0.65858763165942358</v>
      </c>
      <c r="M565" s="10">
        <f t="shared" si="87"/>
        <v>1175250</v>
      </c>
      <c r="N565" s="10">
        <f t="shared" si="88"/>
        <v>1401600</v>
      </c>
      <c r="O565" s="10">
        <f t="shared" si="89"/>
        <v>226348</v>
      </c>
      <c r="P565" s="11">
        <f t="shared" si="90"/>
        <v>0.1724808476914497</v>
      </c>
      <c r="Q565" s="11">
        <f t="shared" si="91"/>
        <v>0.20570019665971997</v>
      </c>
      <c r="R565" s="11">
        <f t="shared" si="92"/>
        <v>3.3219055446300154E-2</v>
      </c>
      <c r="S565" s="12">
        <f t="shared" si="81"/>
        <v>10639075703349.281</v>
      </c>
      <c r="T565" s="12">
        <f t="shared" si="82"/>
        <v>195804398489.4053</v>
      </c>
      <c r="U565" s="12">
        <f t="shared" si="83"/>
        <v>207834994969.24127</v>
      </c>
      <c r="V565" s="12">
        <f t="shared" si="84"/>
        <v>12030596479.835953</v>
      </c>
      <c r="W565" s="12">
        <f t="shared" si="85"/>
        <v>7006763670514.1201</v>
      </c>
    </row>
    <row r="566" spans="1:23" x14ac:dyDescent="0.3">
      <c r="A566" s="2">
        <v>34335</v>
      </c>
      <c r="B566" s="4">
        <v>6813.8</v>
      </c>
      <c r="C566" s="4">
        <f t="shared" si="80"/>
        <v>6813800</v>
      </c>
      <c r="D566" s="4">
        <v>122961</v>
      </c>
      <c r="E566" s="4">
        <v>107713</v>
      </c>
      <c r="F566" s="4">
        <v>-15248</v>
      </c>
      <c r="G566" s="4" t="s">
        <v>9</v>
      </c>
      <c r="H566" s="4" t="s">
        <v>9</v>
      </c>
      <c r="I566" s="4">
        <v>4512315337989.71</v>
      </c>
      <c r="J566" s="3">
        <v>146.30000000000001</v>
      </c>
      <c r="K566" s="8">
        <f t="shared" si="79"/>
        <v>1.5614012303485987</v>
      </c>
      <c r="L566" s="9">
        <f t="shared" si="86"/>
        <v>0.66223184390350609</v>
      </c>
      <c r="M566" s="10">
        <f t="shared" si="87"/>
        <v>1185495</v>
      </c>
      <c r="N566" s="10">
        <f t="shared" si="88"/>
        <v>1426414</v>
      </c>
      <c r="O566" s="10">
        <f t="shared" si="89"/>
        <v>240917</v>
      </c>
      <c r="P566" s="11">
        <f t="shared" si="90"/>
        <v>0.17398441398338665</v>
      </c>
      <c r="Q566" s="11">
        <f t="shared" si="91"/>
        <v>0.20934192374299215</v>
      </c>
      <c r="R566" s="11">
        <f t="shared" si="92"/>
        <v>3.5357216237635387E-2</v>
      </c>
      <c r="S566" s="12">
        <f t="shared" si="81"/>
        <v>10639075703349.281</v>
      </c>
      <c r="T566" s="12">
        <f t="shared" si="82"/>
        <v>191991456684.89404</v>
      </c>
      <c r="U566" s="12">
        <f t="shared" si="83"/>
        <v>168183210724.5386</v>
      </c>
      <c r="V566" s="12">
        <f t="shared" si="84"/>
        <v>-23808245960.355434</v>
      </c>
      <c r="W566" s="12">
        <f t="shared" si="85"/>
        <v>7045534720457.9863</v>
      </c>
    </row>
    <row r="567" spans="1:23" x14ac:dyDescent="0.3">
      <c r="A567" s="2">
        <v>34366</v>
      </c>
      <c r="B567" s="4">
        <v>6813.8</v>
      </c>
      <c r="C567" s="4">
        <f t="shared" si="80"/>
        <v>6813800</v>
      </c>
      <c r="D567" s="4">
        <v>73186</v>
      </c>
      <c r="E567" s="4">
        <v>114752</v>
      </c>
      <c r="F567" s="4">
        <v>41566</v>
      </c>
      <c r="G567" s="4" t="s">
        <v>9</v>
      </c>
      <c r="H567" s="4" t="s">
        <v>9</v>
      </c>
      <c r="I567" s="4">
        <v>4522736108206.2402</v>
      </c>
      <c r="J567" s="3">
        <v>146.69999999999999</v>
      </c>
      <c r="K567" s="8">
        <f t="shared" si="79"/>
        <v>1.5571438309475121</v>
      </c>
      <c r="L567" s="9">
        <f t="shared" si="86"/>
        <v>0.66376120640556524</v>
      </c>
      <c r="M567" s="10">
        <f t="shared" si="87"/>
        <v>1192702</v>
      </c>
      <c r="N567" s="10">
        <f t="shared" si="88"/>
        <v>1426689</v>
      </c>
      <c r="O567" s="10">
        <f t="shared" si="89"/>
        <v>233985</v>
      </c>
      <c r="P567" s="11">
        <f t="shared" si="90"/>
        <v>0.17504212040271214</v>
      </c>
      <c r="Q567" s="11">
        <f t="shared" si="91"/>
        <v>0.20938228301388359</v>
      </c>
      <c r="R567" s="11">
        <f t="shared" si="92"/>
        <v>3.4339869089201329E-2</v>
      </c>
      <c r="S567" s="12">
        <f t="shared" si="81"/>
        <v>10610066635310.158</v>
      </c>
      <c r="T567" s="12">
        <f t="shared" si="82"/>
        <v>113961128411.72462</v>
      </c>
      <c r="U567" s="12">
        <f t="shared" si="83"/>
        <v>178685368888.88892</v>
      </c>
      <c r="V567" s="12">
        <f t="shared" si="84"/>
        <v>64724240477.164291</v>
      </c>
      <c r="W567" s="12">
        <f t="shared" si="85"/>
        <v>7042550629896.9062</v>
      </c>
    </row>
    <row r="568" spans="1:23" x14ac:dyDescent="0.3">
      <c r="A568" s="2">
        <v>34394</v>
      </c>
      <c r="B568" s="4">
        <v>6916.3</v>
      </c>
      <c r="C568" s="4">
        <f t="shared" si="80"/>
        <v>6916300</v>
      </c>
      <c r="D568" s="4">
        <v>93107</v>
      </c>
      <c r="E568" s="4">
        <v>125422</v>
      </c>
      <c r="F568" s="4">
        <v>32315</v>
      </c>
      <c r="G568" s="4" t="s">
        <v>9</v>
      </c>
      <c r="H568" s="4" t="s">
        <v>9</v>
      </c>
      <c r="I568" s="4">
        <v>4554537138169.0898</v>
      </c>
      <c r="J568" s="3">
        <v>147.1</v>
      </c>
      <c r="K568" s="8">
        <f t="shared" si="79"/>
        <v>1.5529095853161115</v>
      </c>
      <c r="L568" s="9">
        <f t="shared" si="86"/>
        <v>0.6585222066956451</v>
      </c>
      <c r="M568" s="10">
        <f t="shared" si="87"/>
        <v>1202521</v>
      </c>
      <c r="N568" s="10">
        <f t="shared" si="88"/>
        <v>1424848</v>
      </c>
      <c r="O568" s="10">
        <f t="shared" si="89"/>
        <v>222326</v>
      </c>
      <c r="P568" s="11">
        <f t="shared" si="90"/>
        <v>0.17386767491288696</v>
      </c>
      <c r="Q568" s="11">
        <f t="shared" si="91"/>
        <v>0.20601304165522027</v>
      </c>
      <c r="R568" s="11">
        <f t="shared" si="92"/>
        <v>3.2145222156355277E-2</v>
      </c>
      <c r="S568" s="12">
        <f t="shared" si="81"/>
        <v>10740388564921.822</v>
      </c>
      <c r="T568" s="12">
        <f t="shared" si="82"/>
        <v>144586752760.02719</v>
      </c>
      <c r="U568" s="12">
        <f t="shared" si="83"/>
        <v>194769026009.51733</v>
      </c>
      <c r="V568" s="12">
        <f t="shared" si="84"/>
        <v>50182273249.490143</v>
      </c>
      <c r="W568" s="12">
        <f t="shared" si="85"/>
        <v>7072784378540.9902</v>
      </c>
    </row>
    <row r="569" spans="1:23" x14ac:dyDescent="0.3">
      <c r="A569" s="2">
        <v>34425</v>
      </c>
      <c r="B569" s="4">
        <v>6916.3</v>
      </c>
      <c r="C569" s="4">
        <f t="shared" si="80"/>
        <v>6916300</v>
      </c>
      <c r="D569" s="4">
        <v>141321</v>
      </c>
      <c r="E569" s="4">
        <v>123867</v>
      </c>
      <c r="F569" s="4">
        <v>-17454</v>
      </c>
      <c r="G569" s="4" t="s">
        <v>9</v>
      </c>
      <c r="H569" s="4" t="s">
        <v>9</v>
      </c>
      <c r="I569" s="4">
        <v>4560799553874.0303</v>
      </c>
      <c r="J569" s="3">
        <v>147.19999999999999</v>
      </c>
      <c r="K569" s="8">
        <f t="shared" si="79"/>
        <v>1.5518546195652174</v>
      </c>
      <c r="L569" s="9">
        <f t="shared" si="86"/>
        <v>0.65942766419531107</v>
      </c>
      <c r="M569" s="10">
        <f t="shared" si="87"/>
        <v>1211825</v>
      </c>
      <c r="N569" s="10">
        <f t="shared" si="88"/>
        <v>1424515</v>
      </c>
      <c r="O569" s="10">
        <f t="shared" si="89"/>
        <v>212689</v>
      </c>
      <c r="P569" s="11">
        <f t="shared" si="90"/>
        <v>0.17521290285268135</v>
      </c>
      <c r="Q569" s="11">
        <f t="shared" si="91"/>
        <v>0.20596489452452901</v>
      </c>
      <c r="R569" s="11">
        <f t="shared" si="92"/>
        <v>3.0751847085869612E-2</v>
      </c>
      <c r="S569" s="12">
        <f t="shared" si="81"/>
        <v>10733092105298.914</v>
      </c>
      <c r="T569" s="12">
        <f t="shared" si="82"/>
        <v>219309646691.57608</v>
      </c>
      <c r="U569" s="12">
        <f t="shared" si="83"/>
        <v>192223576161.68478</v>
      </c>
      <c r="V569" s="12">
        <f t="shared" si="84"/>
        <v>-27086070529.891304</v>
      </c>
      <c r="W569" s="12">
        <f t="shared" si="85"/>
        <v>7077697856590.3965</v>
      </c>
    </row>
    <row r="570" spans="1:23" x14ac:dyDescent="0.3">
      <c r="A570" s="2">
        <v>34455</v>
      </c>
      <c r="B570" s="4">
        <v>6916.3</v>
      </c>
      <c r="C570" s="4">
        <f t="shared" si="80"/>
        <v>6916300</v>
      </c>
      <c r="D570" s="4">
        <v>83541</v>
      </c>
      <c r="E570" s="4">
        <v>115597</v>
      </c>
      <c r="F570" s="4">
        <v>32057</v>
      </c>
      <c r="G570" s="4" t="s">
        <v>9</v>
      </c>
      <c r="H570" s="4" t="s">
        <v>9</v>
      </c>
      <c r="I570" s="4">
        <v>4577740134850.29</v>
      </c>
      <c r="J570" s="3">
        <v>147.5</v>
      </c>
      <c r="K570" s="8">
        <f t="shared" si="79"/>
        <v>1.5486983050847458</v>
      </c>
      <c r="L570" s="9">
        <f t="shared" si="86"/>
        <v>0.66187703466453018</v>
      </c>
      <c r="M570" s="10">
        <f t="shared" si="87"/>
        <v>1224724</v>
      </c>
      <c r="N570" s="10">
        <f t="shared" si="88"/>
        <v>1432507</v>
      </c>
      <c r="O570" s="10">
        <f t="shared" si="89"/>
        <v>207783</v>
      </c>
      <c r="P570" s="11">
        <f t="shared" si="90"/>
        <v>0.17707791738357215</v>
      </c>
      <c r="Q570" s="11">
        <f t="shared" si="91"/>
        <v>0.20712042566111938</v>
      </c>
      <c r="R570" s="11">
        <f t="shared" si="92"/>
        <v>3.0042508277547245E-2</v>
      </c>
      <c r="S570" s="12">
        <f t="shared" si="81"/>
        <v>10711262087457.627</v>
      </c>
      <c r="T570" s="12">
        <f t="shared" si="82"/>
        <v>129379805105.08476</v>
      </c>
      <c r="U570" s="12">
        <f t="shared" si="83"/>
        <v>179024877972.88138</v>
      </c>
      <c r="V570" s="12">
        <f t="shared" si="84"/>
        <v>49646621566.1017</v>
      </c>
      <c r="W570" s="12">
        <f t="shared" si="85"/>
        <v>7089538387961.0596</v>
      </c>
    </row>
    <row r="571" spans="1:23" x14ac:dyDescent="0.3">
      <c r="A571" s="2">
        <v>34486</v>
      </c>
      <c r="B571" s="4">
        <v>7044.3</v>
      </c>
      <c r="C571" s="4">
        <f t="shared" si="80"/>
        <v>7044300</v>
      </c>
      <c r="D571" s="4">
        <v>138119</v>
      </c>
      <c r="E571" s="4">
        <v>123269</v>
      </c>
      <c r="F571" s="4">
        <v>-14850</v>
      </c>
      <c r="G571" s="4" t="s">
        <v>9</v>
      </c>
      <c r="H571" s="4" t="s">
        <v>9</v>
      </c>
      <c r="I571" s="4">
        <v>4603368349595.9805</v>
      </c>
      <c r="J571" s="3">
        <v>147.9</v>
      </c>
      <c r="K571" s="8">
        <f t="shared" si="79"/>
        <v>1.5445098039215686</v>
      </c>
      <c r="L571" s="9">
        <f t="shared" si="86"/>
        <v>0.65348840191303326</v>
      </c>
      <c r="M571" s="10">
        <f t="shared" si="87"/>
        <v>1234273</v>
      </c>
      <c r="N571" s="10">
        <f t="shared" si="88"/>
        <v>1438305</v>
      </c>
      <c r="O571" s="10">
        <f t="shared" si="89"/>
        <v>204032</v>
      </c>
      <c r="P571" s="11">
        <f t="shared" si="90"/>
        <v>0.17521584827449144</v>
      </c>
      <c r="Q571" s="11">
        <f t="shared" si="91"/>
        <v>0.20417997529917806</v>
      </c>
      <c r="R571" s="11">
        <f t="shared" si="92"/>
        <v>2.8964127024686627E-2</v>
      </c>
      <c r="S571" s="12">
        <f t="shared" si="81"/>
        <v>10879990411764.705</v>
      </c>
      <c r="T571" s="12">
        <f t="shared" si="82"/>
        <v>213326149607.84314</v>
      </c>
      <c r="U571" s="12">
        <f t="shared" si="83"/>
        <v>190390179019.60785</v>
      </c>
      <c r="V571" s="12">
        <f t="shared" si="84"/>
        <v>-22935970588.235294</v>
      </c>
      <c r="W571" s="12">
        <f t="shared" si="85"/>
        <v>7109947547013.2422</v>
      </c>
    </row>
    <row r="572" spans="1:23" x14ac:dyDescent="0.3">
      <c r="A572" s="2">
        <v>34516</v>
      </c>
      <c r="B572" s="4">
        <v>7044.3</v>
      </c>
      <c r="C572" s="4">
        <f t="shared" si="80"/>
        <v>7044300</v>
      </c>
      <c r="D572" s="4">
        <v>84822</v>
      </c>
      <c r="E572" s="4">
        <v>118020</v>
      </c>
      <c r="F572" s="4">
        <v>33198</v>
      </c>
      <c r="G572" s="4" t="s">
        <v>9</v>
      </c>
      <c r="H572" s="4" t="s">
        <v>9</v>
      </c>
      <c r="I572" s="4">
        <v>4626913964549.5801</v>
      </c>
      <c r="J572" s="3">
        <v>148.4</v>
      </c>
      <c r="K572" s="8">
        <f t="shared" si="79"/>
        <v>1.5393059299191374</v>
      </c>
      <c r="L572" s="9">
        <f t="shared" si="86"/>
        <v>0.6568309079042034</v>
      </c>
      <c r="M572" s="10">
        <f t="shared" si="87"/>
        <v>1238465</v>
      </c>
      <c r="N572" s="10">
        <f t="shared" si="88"/>
        <v>1436118</v>
      </c>
      <c r="O572" s="10">
        <f t="shared" si="89"/>
        <v>197653</v>
      </c>
      <c r="P572" s="11">
        <f t="shared" si="90"/>
        <v>0.17581093934102751</v>
      </c>
      <c r="Q572" s="11">
        <f t="shared" si="91"/>
        <v>0.20386951151995231</v>
      </c>
      <c r="R572" s="11">
        <f t="shared" si="92"/>
        <v>2.8058572178924806E-2</v>
      </c>
      <c r="S572" s="12">
        <f t="shared" si="81"/>
        <v>10843332762129.379</v>
      </c>
      <c r="T572" s="12">
        <f t="shared" si="82"/>
        <v>130567007587.60107</v>
      </c>
      <c r="U572" s="12">
        <f t="shared" si="83"/>
        <v>181668885849.05658</v>
      </c>
      <c r="V572" s="12">
        <f t="shared" si="84"/>
        <v>51101878261.455521</v>
      </c>
      <c r="W572" s="12">
        <f t="shared" si="85"/>
        <v>7122236102856.834</v>
      </c>
    </row>
    <row r="573" spans="1:23" x14ac:dyDescent="0.3">
      <c r="A573" s="2">
        <v>34547</v>
      </c>
      <c r="B573" s="4">
        <v>7044.3</v>
      </c>
      <c r="C573" s="4">
        <f t="shared" si="80"/>
        <v>7044300</v>
      </c>
      <c r="D573" s="4">
        <v>97333</v>
      </c>
      <c r="E573" s="4">
        <v>121608</v>
      </c>
      <c r="F573" s="4">
        <v>24275</v>
      </c>
      <c r="G573" s="4" t="s">
        <v>9</v>
      </c>
      <c r="H573" s="4" t="s">
        <v>9</v>
      </c>
      <c r="I573" s="4">
        <v>4646032422560.3496</v>
      </c>
      <c r="J573" s="3">
        <v>149</v>
      </c>
      <c r="K573" s="8">
        <f t="shared" si="79"/>
        <v>1.5331073825503356</v>
      </c>
      <c r="L573" s="9">
        <f t="shared" si="86"/>
        <v>0.65954494024393473</v>
      </c>
      <c r="M573" s="10">
        <f t="shared" si="87"/>
        <v>1249061</v>
      </c>
      <c r="N573" s="10">
        <f t="shared" si="88"/>
        <v>1447911</v>
      </c>
      <c r="O573" s="10">
        <f t="shared" si="89"/>
        <v>198850</v>
      </c>
      <c r="P573" s="11">
        <f t="shared" si="90"/>
        <v>0.17731513422199507</v>
      </c>
      <c r="Q573" s="11">
        <f t="shared" si="91"/>
        <v>0.20554363102082535</v>
      </c>
      <c r="R573" s="11">
        <f t="shared" si="92"/>
        <v>2.8228496798830261E-2</v>
      </c>
      <c r="S573" s="12">
        <f t="shared" si="81"/>
        <v>10799668334899.328</v>
      </c>
      <c r="T573" s="12">
        <f t="shared" si="82"/>
        <v>149221940865.77182</v>
      </c>
      <c r="U573" s="12">
        <f t="shared" si="83"/>
        <v>186438122577.18121</v>
      </c>
      <c r="V573" s="12">
        <f t="shared" si="84"/>
        <v>37216181711.409401</v>
      </c>
      <c r="W573" s="12">
        <f t="shared" si="85"/>
        <v>7122866606595.4922</v>
      </c>
    </row>
    <row r="574" spans="1:23" x14ac:dyDescent="0.3">
      <c r="A574" s="2">
        <v>34578</v>
      </c>
      <c r="B574" s="4">
        <v>7131.8</v>
      </c>
      <c r="C574" s="4">
        <f t="shared" si="80"/>
        <v>7131800</v>
      </c>
      <c r="D574" s="4">
        <v>135894</v>
      </c>
      <c r="E574" s="4">
        <v>131628</v>
      </c>
      <c r="F574" s="4">
        <v>-4266</v>
      </c>
      <c r="G574" s="4" t="s">
        <v>9</v>
      </c>
      <c r="H574" s="4" t="s">
        <v>9</v>
      </c>
      <c r="I574" s="4">
        <v>4685830467765.8896</v>
      </c>
      <c r="J574" s="3">
        <v>149.30000000000001</v>
      </c>
      <c r="K574" s="8">
        <f t="shared" si="79"/>
        <v>1.5300267916945745</v>
      </c>
      <c r="L574" s="9">
        <f t="shared" si="86"/>
        <v>0.65703335311785094</v>
      </c>
      <c r="M574" s="10">
        <f t="shared" si="87"/>
        <v>1257451</v>
      </c>
      <c r="N574" s="10">
        <f t="shared" si="88"/>
        <v>1460552</v>
      </c>
      <c r="O574" s="10">
        <f t="shared" si="89"/>
        <v>203101</v>
      </c>
      <c r="P574" s="11">
        <f t="shared" si="90"/>
        <v>0.17631607728764126</v>
      </c>
      <c r="Q574" s="11">
        <f t="shared" si="91"/>
        <v>0.20479430157884404</v>
      </c>
      <c r="R574" s="11">
        <f t="shared" si="92"/>
        <v>2.8478224291202781E-2</v>
      </c>
      <c r="S574" s="12">
        <f t="shared" si="81"/>
        <v>10911845073007.365</v>
      </c>
      <c r="T574" s="12">
        <f t="shared" si="82"/>
        <v>207921460830.54248</v>
      </c>
      <c r="U574" s="12">
        <f t="shared" si="83"/>
        <v>201394366537.17346</v>
      </c>
      <c r="V574" s="12">
        <f t="shared" si="84"/>
        <v>-6527094293.3690548</v>
      </c>
      <c r="W574" s="12">
        <f t="shared" si="85"/>
        <v>7169446157020.5313</v>
      </c>
    </row>
    <row r="575" spans="1:23" x14ac:dyDescent="0.3">
      <c r="A575" s="2">
        <v>34608</v>
      </c>
      <c r="B575" s="4">
        <v>7131.8</v>
      </c>
      <c r="C575" s="4">
        <f t="shared" si="80"/>
        <v>7131800</v>
      </c>
      <c r="D575" s="4">
        <v>89098</v>
      </c>
      <c r="E575" s="4">
        <v>120441</v>
      </c>
      <c r="F575" s="4">
        <v>31343</v>
      </c>
      <c r="G575" s="4" t="s">
        <v>9</v>
      </c>
      <c r="H575" s="4" t="s">
        <v>9</v>
      </c>
      <c r="I575" s="4">
        <v>4686470224029.2197</v>
      </c>
      <c r="J575" s="3">
        <v>149.4</v>
      </c>
      <c r="K575" s="8">
        <f t="shared" si="79"/>
        <v>1.5290026773761713</v>
      </c>
      <c r="L575" s="9">
        <f t="shared" si="86"/>
        <v>0.65712305785765446</v>
      </c>
      <c r="M575" s="10">
        <f t="shared" si="87"/>
        <v>1267887</v>
      </c>
      <c r="N575" s="10">
        <f t="shared" si="88"/>
        <v>1456908</v>
      </c>
      <c r="O575" s="10">
        <f t="shared" si="89"/>
        <v>189022</v>
      </c>
      <c r="P575" s="11">
        <f t="shared" si="90"/>
        <v>0.17777938248408537</v>
      </c>
      <c r="Q575" s="11">
        <f t="shared" si="91"/>
        <v>0.20428335062677025</v>
      </c>
      <c r="R575" s="11">
        <f t="shared" si="92"/>
        <v>2.6504108359740878E-2</v>
      </c>
      <c r="S575" s="12">
        <f t="shared" si="81"/>
        <v>10904541294511.379</v>
      </c>
      <c r="T575" s="12">
        <f t="shared" si="82"/>
        <v>136231080548.86211</v>
      </c>
      <c r="U575" s="12">
        <f t="shared" si="83"/>
        <v>184154611465.86343</v>
      </c>
      <c r="V575" s="12">
        <f t="shared" si="84"/>
        <v>47923530917.001335</v>
      </c>
      <c r="W575" s="12">
        <f t="shared" si="85"/>
        <v>7165625519984.3828</v>
      </c>
    </row>
    <row r="576" spans="1:23" x14ac:dyDescent="0.3">
      <c r="A576" s="2">
        <v>34639</v>
      </c>
      <c r="B576" s="4">
        <v>7131.8</v>
      </c>
      <c r="C576" s="4">
        <f t="shared" si="80"/>
        <v>7131800</v>
      </c>
      <c r="D576" s="4">
        <v>87748</v>
      </c>
      <c r="E576" s="4">
        <v>124991</v>
      </c>
      <c r="F576" s="4">
        <v>37243</v>
      </c>
      <c r="G576" s="4" t="s">
        <v>9</v>
      </c>
      <c r="H576" s="4" t="s">
        <v>9</v>
      </c>
      <c r="I576" s="4">
        <v>4728710245046.54</v>
      </c>
      <c r="J576" s="3">
        <v>149.80000000000001</v>
      </c>
      <c r="K576" s="8">
        <f t="shared" si="79"/>
        <v>1.5249198931909211</v>
      </c>
      <c r="L576" s="9">
        <f t="shared" si="86"/>
        <v>0.66304582925019495</v>
      </c>
      <c r="M576" s="10">
        <f t="shared" si="87"/>
        <v>1272533</v>
      </c>
      <c r="N576" s="10">
        <f t="shared" si="88"/>
        <v>1460416</v>
      </c>
      <c r="O576" s="10">
        <f t="shared" si="89"/>
        <v>187884</v>
      </c>
      <c r="P576" s="11">
        <f t="shared" si="90"/>
        <v>0.17843083092627388</v>
      </c>
      <c r="Q576" s="11">
        <f t="shared" si="91"/>
        <v>0.20477523205922768</v>
      </c>
      <c r="R576" s="11">
        <f t="shared" si="92"/>
        <v>2.6344541350009815E-2</v>
      </c>
      <c r="S576" s="12">
        <f t="shared" si="81"/>
        <v>10875423694259.012</v>
      </c>
      <c r="T576" s="12">
        <f t="shared" si="82"/>
        <v>133808670787.71695</v>
      </c>
      <c r="U576" s="12">
        <f t="shared" si="83"/>
        <v>190601262369.82645</v>
      </c>
      <c r="V576" s="12">
        <f t="shared" si="84"/>
        <v>56792591582.109474</v>
      </c>
      <c r="W576" s="12">
        <f t="shared" si="85"/>
        <v>7210904321807.1846</v>
      </c>
    </row>
    <row r="577" spans="1:23" x14ac:dyDescent="0.3">
      <c r="A577" s="2">
        <v>34669</v>
      </c>
      <c r="B577" s="4">
        <v>7248.2</v>
      </c>
      <c r="C577" s="4">
        <f t="shared" si="80"/>
        <v>7248200</v>
      </c>
      <c r="D577" s="4">
        <v>130886</v>
      </c>
      <c r="E577" s="4">
        <v>135689</v>
      </c>
      <c r="F577" s="4">
        <v>4803</v>
      </c>
      <c r="G577" s="4" t="s">
        <v>9</v>
      </c>
      <c r="H577" s="4" t="s">
        <v>9</v>
      </c>
      <c r="I577" s="4">
        <v>4774851353596.54</v>
      </c>
      <c r="J577" s="3">
        <v>150.1</v>
      </c>
      <c r="K577" s="8">
        <f t="shared" si="79"/>
        <v>1.5218720852764824</v>
      </c>
      <c r="L577" s="9">
        <f t="shared" si="86"/>
        <v>0.65876374183887587</v>
      </c>
      <c r="M577" s="10">
        <f t="shared" si="87"/>
        <v>1278016</v>
      </c>
      <c r="N577" s="10">
        <f t="shared" si="88"/>
        <v>1462997</v>
      </c>
      <c r="O577" s="10">
        <f t="shared" si="89"/>
        <v>184982</v>
      </c>
      <c r="P577" s="11">
        <f t="shared" si="90"/>
        <v>0.17632184542369139</v>
      </c>
      <c r="Q577" s="11">
        <f t="shared" si="91"/>
        <v>0.2018428023509285</v>
      </c>
      <c r="R577" s="11">
        <f t="shared" si="92"/>
        <v>2.5521094892525041E-2</v>
      </c>
      <c r="S577" s="12">
        <f t="shared" si="81"/>
        <v>11030833248501</v>
      </c>
      <c r="T577" s="12">
        <f t="shared" si="82"/>
        <v>199191749753.49768</v>
      </c>
      <c r="U577" s="12">
        <f t="shared" si="83"/>
        <v>206501301379.08063</v>
      </c>
      <c r="V577" s="12">
        <f t="shared" si="84"/>
        <v>7309551625.5829449</v>
      </c>
      <c r="W577" s="12">
        <f t="shared" si="85"/>
        <v>7266712986383.2012</v>
      </c>
    </row>
    <row r="578" spans="1:23" x14ac:dyDescent="0.3">
      <c r="A578" s="2">
        <v>34700</v>
      </c>
      <c r="B578" s="4">
        <v>7248.2</v>
      </c>
      <c r="C578" s="4">
        <f t="shared" si="80"/>
        <v>7248200</v>
      </c>
      <c r="D578" s="4">
        <v>131877</v>
      </c>
      <c r="E578" s="4">
        <v>116243</v>
      </c>
      <c r="F578" s="4">
        <v>-15634</v>
      </c>
      <c r="G578" s="4" t="s">
        <v>9</v>
      </c>
      <c r="H578" s="4" t="s">
        <v>9</v>
      </c>
      <c r="I578" s="4">
        <v>4798116945333.3896</v>
      </c>
      <c r="J578" s="3">
        <v>150.5</v>
      </c>
      <c r="K578" s="8">
        <f t="shared" ref="K578:K641" si="93">J$783/J578</f>
        <v>1.5178272425249169</v>
      </c>
      <c r="L578" s="9">
        <f t="shared" si="86"/>
        <v>0.66197358590179489</v>
      </c>
      <c r="M578" s="10">
        <f t="shared" si="87"/>
        <v>1286932</v>
      </c>
      <c r="N578" s="10">
        <f t="shared" si="88"/>
        <v>1471527</v>
      </c>
      <c r="O578" s="10">
        <f t="shared" si="89"/>
        <v>184596</v>
      </c>
      <c r="P578" s="11">
        <f t="shared" si="90"/>
        <v>0.17755194393090698</v>
      </c>
      <c r="Q578" s="11">
        <f t="shared" si="91"/>
        <v>0.20301964625700175</v>
      </c>
      <c r="R578" s="11">
        <f t="shared" si="92"/>
        <v>2.5467840291382687E-2</v>
      </c>
      <c r="S578" s="12">
        <f t="shared" si="81"/>
        <v>11001515419269.102</v>
      </c>
      <c r="T578" s="12">
        <f t="shared" si="82"/>
        <v>200166503262.45847</v>
      </c>
      <c r="U578" s="12">
        <f t="shared" si="83"/>
        <v>176436792152.82391</v>
      </c>
      <c r="V578" s="12">
        <f t="shared" si="84"/>
        <v>-23729711109.634552</v>
      </c>
      <c r="W578" s="12">
        <f t="shared" si="85"/>
        <v>7282712612447.4561</v>
      </c>
    </row>
    <row r="579" spans="1:23" x14ac:dyDescent="0.3">
      <c r="A579" s="2">
        <v>34731</v>
      </c>
      <c r="B579" s="4">
        <v>7248.2</v>
      </c>
      <c r="C579" s="4">
        <f t="shared" si="80"/>
        <v>7248200</v>
      </c>
      <c r="D579" s="4">
        <v>82620</v>
      </c>
      <c r="E579" s="4">
        <v>120977</v>
      </c>
      <c r="F579" s="4">
        <v>38357</v>
      </c>
      <c r="G579" s="4" t="s">
        <v>9</v>
      </c>
      <c r="H579" s="4" t="s">
        <v>9</v>
      </c>
      <c r="I579" s="4">
        <v>4810859576867.71</v>
      </c>
      <c r="J579" s="3">
        <v>150.9</v>
      </c>
      <c r="K579" s="8">
        <f t="shared" si="93"/>
        <v>1.5138038436050363</v>
      </c>
      <c r="L579" s="9">
        <f t="shared" si="86"/>
        <v>0.6637316267304586</v>
      </c>
      <c r="M579" s="10">
        <f t="shared" si="87"/>
        <v>1296366</v>
      </c>
      <c r="N579" s="10">
        <f t="shared" si="88"/>
        <v>1477752</v>
      </c>
      <c r="O579" s="10">
        <f t="shared" si="89"/>
        <v>181387</v>
      </c>
      <c r="P579" s="11">
        <f t="shared" si="90"/>
        <v>0.17885350845727216</v>
      </c>
      <c r="Q579" s="11">
        <f t="shared" si="91"/>
        <v>0.20387848017438812</v>
      </c>
      <c r="R579" s="11">
        <f t="shared" si="92"/>
        <v>2.5025109682403908E-2</v>
      </c>
      <c r="S579" s="12">
        <f t="shared" si="81"/>
        <v>10972353019218.023</v>
      </c>
      <c r="T579" s="12">
        <f t="shared" si="82"/>
        <v>125070473558.6481</v>
      </c>
      <c r="U579" s="12">
        <f t="shared" si="83"/>
        <v>183135447587.80646</v>
      </c>
      <c r="V579" s="12">
        <f t="shared" si="84"/>
        <v>58064974029.158371</v>
      </c>
      <c r="W579" s="12">
        <f t="shared" si="85"/>
        <v>7282697718506.4375</v>
      </c>
    </row>
    <row r="580" spans="1:23" x14ac:dyDescent="0.3">
      <c r="A580" s="2">
        <v>34759</v>
      </c>
      <c r="B580" s="4">
        <v>7307.7</v>
      </c>
      <c r="C580" s="4">
        <f t="shared" si="80"/>
        <v>7307700</v>
      </c>
      <c r="D580" s="4">
        <v>92608</v>
      </c>
      <c r="E580" s="4">
        <v>143152</v>
      </c>
      <c r="F580" s="4">
        <v>50544</v>
      </c>
      <c r="G580" s="4" t="s">
        <v>9</v>
      </c>
      <c r="H580" s="4" t="s">
        <v>9</v>
      </c>
      <c r="I580" s="4">
        <v>4848389403816.2598</v>
      </c>
      <c r="J580" s="3">
        <v>151.19999999999999</v>
      </c>
      <c r="K580" s="8">
        <f t="shared" si="93"/>
        <v>1.5108002645502647</v>
      </c>
      <c r="L580" s="9">
        <f t="shared" si="86"/>
        <v>0.66346311477157793</v>
      </c>
      <c r="M580" s="10">
        <f t="shared" si="87"/>
        <v>1295867</v>
      </c>
      <c r="N580" s="10">
        <f t="shared" si="88"/>
        <v>1495482</v>
      </c>
      <c r="O580" s="10">
        <f t="shared" si="89"/>
        <v>199616</v>
      </c>
      <c r="P580" s="11">
        <f t="shared" si="90"/>
        <v>0.17732898175896658</v>
      </c>
      <c r="Q580" s="11">
        <f t="shared" si="91"/>
        <v>0.20464468984769491</v>
      </c>
      <c r="R580" s="11">
        <f t="shared" si="92"/>
        <v>2.7315844930689545E-2</v>
      </c>
      <c r="S580" s="12">
        <f t="shared" si="81"/>
        <v>11040475093253.971</v>
      </c>
      <c r="T580" s="12">
        <f t="shared" si="82"/>
        <v>139912190899.47092</v>
      </c>
      <c r="U580" s="12">
        <f t="shared" si="83"/>
        <v>216274079470.89951</v>
      </c>
      <c r="V580" s="12">
        <f t="shared" si="84"/>
        <v>76361888571.428589</v>
      </c>
      <c r="W580" s="12">
        <f t="shared" si="85"/>
        <v>7324947993928.3057</v>
      </c>
    </row>
    <row r="581" spans="1:23" x14ac:dyDescent="0.3">
      <c r="A581" s="2">
        <v>34790</v>
      </c>
      <c r="B581" s="4">
        <v>7307.7</v>
      </c>
      <c r="C581" s="4">
        <f t="shared" ref="C581:C644" si="94">B581*1000</f>
        <v>7307700</v>
      </c>
      <c r="D581" s="4">
        <v>165472</v>
      </c>
      <c r="E581" s="4">
        <v>115751</v>
      </c>
      <c r="F581" s="4">
        <v>-49722</v>
      </c>
      <c r="G581" s="4" t="s">
        <v>9</v>
      </c>
      <c r="H581" s="4" t="s">
        <v>9</v>
      </c>
      <c r="I581" s="4">
        <v>4873480746464.7402</v>
      </c>
      <c r="J581" s="3">
        <v>151.80000000000001</v>
      </c>
      <c r="K581" s="8">
        <f t="shared" si="93"/>
        <v>1.5048287220026348</v>
      </c>
      <c r="L581" s="9">
        <f t="shared" si="86"/>
        <v>0.6668966633092136</v>
      </c>
      <c r="M581" s="10">
        <f t="shared" si="87"/>
        <v>1320018</v>
      </c>
      <c r="N581" s="10">
        <f t="shared" si="88"/>
        <v>1487366</v>
      </c>
      <c r="O581" s="10">
        <f t="shared" si="89"/>
        <v>167348</v>
      </c>
      <c r="P581" s="11">
        <f t="shared" si="90"/>
        <v>0.18063385196436635</v>
      </c>
      <c r="Q581" s="11">
        <f t="shared" si="91"/>
        <v>0.20353408049044158</v>
      </c>
      <c r="R581" s="11">
        <f t="shared" si="92"/>
        <v>2.2900228526075237E-2</v>
      </c>
      <c r="S581" s="12">
        <f t="shared" ref="S581:S644" si="95">C581*K581*1000000</f>
        <v>10996836851778.654</v>
      </c>
      <c r="T581" s="12">
        <f t="shared" ref="T581:T644" si="96">$K581*D581*1000000</f>
        <v>249007018287.21997</v>
      </c>
      <c r="U581" s="12">
        <f t="shared" ref="U581:U644" si="97">$K581*E581*1000000</f>
        <v>174185429400.52698</v>
      </c>
      <c r="V581" s="12">
        <f t="shared" ref="V581:V644" si="98">$K581*F581*1000000</f>
        <v>-74823093715.415009</v>
      </c>
      <c r="W581" s="12">
        <f t="shared" ref="W581:W644" si="99">K581*I581</f>
        <v>7333753803406.9814</v>
      </c>
    </row>
    <row r="582" spans="1:23" x14ac:dyDescent="0.3">
      <c r="A582" s="2">
        <v>34820</v>
      </c>
      <c r="B582" s="4">
        <v>7307.7</v>
      </c>
      <c r="C582" s="4">
        <f t="shared" si="94"/>
        <v>7307700</v>
      </c>
      <c r="D582" s="4">
        <v>90481</v>
      </c>
      <c r="E582" s="4">
        <v>130035</v>
      </c>
      <c r="F582" s="4">
        <v>39555</v>
      </c>
      <c r="G582" s="4" t="s">
        <v>9</v>
      </c>
      <c r="H582" s="4" t="s">
        <v>9</v>
      </c>
      <c r="I582" s="4">
        <v>4860333100308.8604</v>
      </c>
      <c r="J582" s="3">
        <v>152.1</v>
      </c>
      <c r="K582" s="8">
        <f t="shared" si="93"/>
        <v>1.5018606180144642</v>
      </c>
      <c r="L582" s="9">
        <f t="shared" si="86"/>
        <v>0.66509751362382974</v>
      </c>
      <c r="M582" s="10">
        <f t="shared" si="87"/>
        <v>1326958</v>
      </c>
      <c r="N582" s="10">
        <f t="shared" si="88"/>
        <v>1501804</v>
      </c>
      <c r="O582" s="10">
        <f t="shared" si="89"/>
        <v>174846</v>
      </c>
      <c r="P582" s="11">
        <f t="shared" si="90"/>
        <v>0.18158353517522613</v>
      </c>
      <c r="Q582" s="11">
        <f t="shared" si="91"/>
        <v>0.20550980472652133</v>
      </c>
      <c r="R582" s="11">
        <f t="shared" si="92"/>
        <v>2.3926269551295211E-2</v>
      </c>
      <c r="S582" s="12">
        <f t="shared" si="95"/>
        <v>10975146838264.299</v>
      </c>
      <c r="T582" s="12">
        <f t="shared" si="96"/>
        <v>135889850578.56676</v>
      </c>
      <c r="U582" s="12">
        <f t="shared" si="97"/>
        <v>195294445463.51086</v>
      </c>
      <c r="V582" s="12">
        <f t="shared" si="98"/>
        <v>59406096745.562134</v>
      </c>
      <c r="W582" s="12">
        <f t="shared" si="99"/>
        <v>7299542873786.0225</v>
      </c>
    </row>
    <row r="583" spans="1:23" x14ac:dyDescent="0.3">
      <c r="A583" s="2">
        <v>34851</v>
      </c>
      <c r="B583" s="4">
        <v>7355.8</v>
      </c>
      <c r="C583" s="4">
        <f t="shared" si="94"/>
        <v>7355800</v>
      </c>
      <c r="D583" s="4">
        <v>147945</v>
      </c>
      <c r="E583" s="4">
        <v>135131</v>
      </c>
      <c r="F583" s="4">
        <v>-12813</v>
      </c>
      <c r="G583" s="4" t="s">
        <v>9</v>
      </c>
      <c r="H583" s="4" t="s">
        <v>9</v>
      </c>
      <c r="I583" s="4">
        <v>4900552909159.8301</v>
      </c>
      <c r="J583" s="3">
        <v>152.4</v>
      </c>
      <c r="K583" s="8">
        <f t="shared" si="93"/>
        <v>1.4989041994750656</v>
      </c>
      <c r="L583" s="9">
        <f t="shared" si="86"/>
        <v>0.66621617079853046</v>
      </c>
      <c r="M583" s="10">
        <f t="shared" si="87"/>
        <v>1336784</v>
      </c>
      <c r="N583" s="10">
        <f t="shared" si="88"/>
        <v>1513666</v>
      </c>
      <c r="O583" s="10">
        <f t="shared" si="89"/>
        <v>176883</v>
      </c>
      <c r="P583" s="11">
        <f t="shared" si="90"/>
        <v>0.1817319666113815</v>
      </c>
      <c r="Q583" s="11">
        <f t="shared" si="91"/>
        <v>0.20577856929225916</v>
      </c>
      <c r="R583" s="11">
        <f t="shared" si="92"/>
        <v>2.4046738628021425E-2</v>
      </c>
      <c r="S583" s="12">
        <f t="shared" si="95"/>
        <v>11025639510498.687</v>
      </c>
      <c r="T583" s="12">
        <f t="shared" si="96"/>
        <v>221755381791.33859</v>
      </c>
      <c r="U583" s="12">
        <f t="shared" si="97"/>
        <v>202548423379.26511</v>
      </c>
      <c r="V583" s="12">
        <f t="shared" si="98"/>
        <v>-19205459507.874016</v>
      </c>
      <c r="W583" s="12">
        <f t="shared" si="99"/>
        <v>7345459335289.4189</v>
      </c>
    </row>
    <row r="584" spans="1:23" x14ac:dyDescent="0.3">
      <c r="A584" s="2">
        <v>34881</v>
      </c>
      <c r="B584" s="4">
        <v>7355.8</v>
      </c>
      <c r="C584" s="4">
        <f t="shared" si="94"/>
        <v>7355800</v>
      </c>
      <c r="D584" s="4">
        <v>92823</v>
      </c>
      <c r="E584" s="4">
        <v>106406</v>
      </c>
      <c r="F584" s="4">
        <v>13582</v>
      </c>
      <c r="G584" s="4" t="s">
        <v>9</v>
      </c>
      <c r="H584" s="4" t="s">
        <v>9</v>
      </c>
      <c r="I584" s="4">
        <v>4929941617599.1797</v>
      </c>
      <c r="J584" s="3">
        <v>152.6</v>
      </c>
      <c r="K584" s="8">
        <f t="shared" si="93"/>
        <v>1.4969397116644823</v>
      </c>
      <c r="L584" s="9">
        <f t="shared" ref="L584:L647" si="100">(I584/(C584*1000000))</f>
        <v>0.6702114817693765</v>
      </c>
      <c r="M584" s="10">
        <f t="shared" si="87"/>
        <v>1344785</v>
      </c>
      <c r="N584" s="10">
        <f t="shared" si="88"/>
        <v>1502052</v>
      </c>
      <c r="O584" s="10">
        <f t="shared" si="89"/>
        <v>157267</v>
      </c>
      <c r="P584" s="11">
        <f t="shared" si="90"/>
        <v>0.18281967970852933</v>
      </c>
      <c r="Q584" s="11">
        <f t="shared" si="91"/>
        <v>0.20419967916474074</v>
      </c>
      <c r="R584" s="11">
        <f t="shared" si="92"/>
        <v>2.1379999456211427E-2</v>
      </c>
      <c r="S584" s="12">
        <f t="shared" si="95"/>
        <v>11011189131061.6</v>
      </c>
      <c r="T584" s="12">
        <f t="shared" si="96"/>
        <v>138950434855.83221</v>
      </c>
      <c r="U584" s="12">
        <f t="shared" si="97"/>
        <v>159283366959.37091</v>
      </c>
      <c r="V584" s="12">
        <f t="shared" si="98"/>
        <v>20331435163.827</v>
      </c>
      <c r="W584" s="12">
        <f t="shared" si="99"/>
        <v>7379825383571.6475</v>
      </c>
    </row>
    <row r="585" spans="1:23" x14ac:dyDescent="0.3">
      <c r="A585" s="2">
        <v>34912</v>
      </c>
      <c r="B585" s="4">
        <v>7355.8</v>
      </c>
      <c r="C585" s="4">
        <f t="shared" si="94"/>
        <v>7355800</v>
      </c>
      <c r="D585" s="4">
        <v>96640</v>
      </c>
      <c r="E585" s="4">
        <v>130489</v>
      </c>
      <c r="F585" s="4">
        <v>33849</v>
      </c>
      <c r="G585" s="4" t="s">
        <v>9</v>
      </c>
      <c r="H585" s="4" t="s">
        <v>9</v>
      </c>
      <c r="I585" s="4">
        <v>4954700676689.1396</v>
      </c>
      <c r="J585" s="3">
        <v>152.9</v>
      </c>
      <c r="K585" s="8">
        <f t="shared" si="93"/>
        <v>1.494002616088947</v>
      </c>
      <c r="L585" s="9">
        <f t="shared" si="100"/>
        <v>0.67357740513460662</v>
      </c>
      <c r="M585" s="10">
        <f t="shared" si="87"/>
        <v>1344092</v>
      </c>
      <c r="N585" s="10">
        <f t="shared" si="88"/>
        <v>1510933</v>
      </c>
      <c r="O585" s="10">
        <f t="shared" si="89"/>
        <v>166841</v>
      </c>
      <c r="P585" s="11">
        <f t="shared" si="90"/>
        <v>0.18272546833791023</v>
      </c>
      <c r="Q585" s="11">
        <f t="shared" si="91"/>
        <v>0.20540702574838904</v>
      </c>
      <c r="R585" s="11">
        <f t="shared" si="92"/>
        <v>2.2681557410478805E-2</v>
      </c>
      <c r="S585" s="12">
        <f t="shared" si="95"/>
        <v>10989584443427.076</v>
      </c>
      <c r="T585" s="12">
        <f t="shared" si="96"/>
        <v>144380412818.83585</v>
      </c>
      <c r="U585" s="12">
        <f t="shared" si="97"/>
        <v>194950907370.8306</v>
      </c>
      <c r="V585" s="12">
        <f t="shared" si="98"/>
        <v>50570494551.994766</v>
      </c>
      <c r="W585" s="12">
        <f t="shared" si="99"/>
        <v>7402335772911.251</v>
      </c>
    </row>
    <row r="586" spans="1:23" x14ac:dyDescent="0.3">
      <c r="A586" s="2">
        <v>34943</v>
      </c>
      <c r="B586" s="4">
        <v>7452.5</v>
      </c>
      <c r="C586" s="4">
        <f t="shared" si="94"/>
        <v>7452500</v>
      </c>
      <c r="D586" s="4">
        <v>143298</v>
      </c>
      <c r="E586" s="4">
        <v>136107</v>
      </c>
      <c r="F586" s="4">
        <v>-7191</v>
      </c>
      <c r="G586" s="4" t="s">
        <v>9</v>
      </c>
      <c r="H586" s="4" t="s">
        <v>9</v>
      </c>
      <c r="I586" s="4">
        <v>4968255379449.4902</v>
      </c>
      <c r="J586" s="3">
        <v>153.1</v>
      </c>
      <c r="K586" s="8">
        <f t="shared" si="93"/>
        <v>1.4920509470934029</v>
      </c>
      <c r="L586" s="9">
        <f t="shared" si="100"/>
        <v>0.66665620656819724</v>
      </c>
      <c r="M586" s="10">
        <f t="shared" si="87"/>
        <v>1351496</v>
      </c>
      <c r="N586" s="10">
        <f t="shared" si="88"/>
        <v>1515412</v>
      </c>
      <c r="O586" s="10">
        <f t="shared" si="89"/>
        <v>163916</v>
      </c>
      <c r="P586" s="11">
        <f t="shared" si="90"/>
        <v>0.18134800402549481</v>
      </c>
      <c r="Q586" s="11">
        <f t="shared" si="91"/>
        <v>0.20334277088225428</v>
      </c>
      <c r="R586" s="11">
        <f t="shared" si="92"/>
        <v>2.1994766856759478E-2</v>
      </c>
      <c r="S586" s="12">
        <f t="shared" si="95"/>
        <v>11119509683213.586</v>
      </c>
      <c r="T586" s="12">
        <f t="shared" si="96"/>
        <v>213807916616.59045</v>
      </c>
      <c r="U586" s="12">
        <f t="shared" si="97"/>
        <v>203078578256.04181</v>
      </c>
      <c r="V586" s="12">
        <f t="shared" si="98"/>
        <v>-10729338360.54866</v>
      </c>
      <c r="W586" s="12">
        <f t="shared" si="99"/>
        <v>7412890144309.5059</v>
      </c>
    </row>
    <row r="587" spans="1:23" x14ac:dyDescent="0.3">
      <c r="A587" s="2">
        <v>34973</v>
      </c>
      <c r="B587" s="4">
        <v>7452.5</v>
      </c>
      <c r="C587" s="4">
        <f t="shared" si="94"/>
        <v>7452500</v>
      </c>
      <c r="D587" s="4">
        <v>95593</v>
      </c>
      <c r="E587" s="4">
        <v>118352</v>
      </c>
      <c r="F587" s="4">
        <v>22758</v>
      </c>
      <c r="G587" s="4" t="s">
        <v>9</v>
      </c>
      <c r="H587" s="4" t="s">
        <v>9</v>
      </c>
      <c r="I587" s="4">
        <v>4987587163002.8896</v>
      </c>
      <c r="J587" s="3">
        <v>153.5</v>
      </c>
      <c r="K587" s="8">
        <f t="shared" si="93"/>
        <v>1.4881628664495115</v>
      </c>
      <c r="L587" s="9">
        <f t="shared" si="100"/>
        <v>0.66925020637408783</v>
      </c>
      <c r="M587" s="10">
        <f t="shared" si="87"/>
        <v>1357991</v>
      </c>
      <c r="N587" s="10">
        <f t="shared" si="88"/>
        <v>1513323</v>
      </c>
      <c r="O587" s="10">
        <f t="shared" si="89"/>
        <v>155331</v>
      </c>
      <c r="P587" s="11">
        <f t="shared" si="90"/>
        <v>0.18221952364978194</v>
      </c>
      <c r="Q587" s="11">
        <f t="shared" si="91"/>
        <v>0.20306246226098626</v>
      </c>
      <c r="R587" s="11">
        <f t="shared" si="92"/>
        <v>2.084280442804428E-2</v>
      </c>
      <c r="S587" s="12">
        <f t="shared" si="95"/>
        <v>11090533762214.984</v>
      </c>
      <c r="T587" s="12">
        <f t="shared" si="96"/>
        <v>142257952892.50815</v>
      </c>
      <c r="U587" s="12">
        <f t="shared" si="97"/>
        <v>176127051570.03259</v>
      </c>
      <c r="V587" s="12">
        <f t="shared" si="98"/>
        <v>33867610514.657978</v>
      </c>
      <c r="W587" s="12">
        <f t="shared" si="99"/>
        <v>7422342009161.167</v>
      </c>
    </row>
    <row r="588" spans="1:23" x14ac:dyDescent="0.3">
      <c r="A588" s="2">
        <v>35004</v>
      </c>
      <c r="B588" s="4">
        <v>7452.5</v>
      </c>
      <c r="C588" s="4">
        <f t="shared" si="94"/>
        <v>7452500</v>
      </c>
      <c r="D588" s="4">
        <v>90086</v>
      </c>
      <c r="E588" s="4">
        <v>128538</v>
      </c>
      <c r="F588" s="4">
        <v>38452</v>
      </c>
      <c r="G588" s="4" t="s">
        <v>9</v>
      </c>
      <c r="H588" s="4" t="s">
        <v>9</v>
      </c>
      <c r="I588" s="4">
        <v>4981703482414.5801</v>
      </c>
      <c r="J588" s="3">
        <v>153.69999999999999</v>
      </c>
      <c r="K588" s="8">
        <f t="shared" si="93"/>
        <v>1.4862264150943396</v>
      </c>
      <c r="L588" s="9">
        <f t="shared" si="100"/>
        <v>0.66846071552023889</v>
      </c>
      <c r="M588" s="10">
        <f t="shared" si="87"/>
        <v>1360329</v>
      </c>
      <c r="N588" s="10">
        <f t="shared" si="88"/>
        <v>1516870</v>
      </c>
      <c r="O588" s="10">
        <f t="shared" si="89"/>
        <v>156540</v>
      </c>
      <c r="P588" s="11">
        <f t="shared" si="90"/>
        <v>0.18253324387789333</v>
      </c>
      <c r="Q588" s="11">
        <f t="shared" si="91"/>
        <v>0.20353840992955385</v>
      </c>
      <c r="R588" s="11">
        <f t="shared" si="92"/>
        <v>2.1005031868500505E-2</v>
      </c>
      <c r="S588" s="12">
        <f t="shared" si="95"/>
        <v>11076102358490.566</v>
      </c>
      <c r="T588" s="12">
        <f t="shared" si="96"/>
        <v>133888192830.18866</v>
      </c>
      <c r="U588" s="12">
        <f t="shared" si="97"/>
        <v>191036570943.39621</v>
      </c>
      <c r="V588" s="12">
        <f t="shared" si="98"/>
        <v>57148378113.207542</v>
      </c>
      <c r="W588" s="12">
        <f t="shared" si="99"/>
        <v>7403939307732.0088</v>
      </c>
    </row>
    <row r="589" spans="1:23" x14ac:dyDescent="0.3">
      <c r="A589" s="2">
        <v>35034</v>
      </c>
      <c r="B589" s="4">
        <v>7542.5</v>
      </c>
      <c r="C589" s="4">
        <f t="shared" si="94"/>
        <v>7542500</v>
      </c>
      <c r="D589" s="4">
        <v>138347</v>
      </c>
      <c r="E589" s="4">
        <v>133064</v>
      </c>
      <c r="F589" s="4">
        <v>-5283</v>
      </c>
      <c r="G589" s="4" t="s">
        <v>9</v>
      </c>
      <c r="H589" s="4" t="s">
        <v>9</v>
      </c>
      <c r="I589" s="4">
        <v>4989268168883.5498</v>
      </c>
      <c r="J589" s="3">
        <v>153.9</v>
      </c>
      <c r="K589" s="8">
        <f t="shared" si="93"/>
        <v>1.484294996751137</v>
      </c>
      <c r="L589" s="9">
        <f t="shared" si="100"/>
        <v>0.66148732766106066</v>
      </c>
      <c r="M589" s="10">
        <f t="shared" si="87"/>
        <v>1367790</v>
      </c>
      <c r="N589" s="10">
        <f t="shared" si="88"/>
        <v>1514245</v>
      </c>
      <c r="O589" s="10">
        <f t="shared" si="89"/>
        <v>146454</v>
      </c>
      <c r="P589" s="11">
        <f t="shared" si="90"/>
        <v>0.1813443818362612</v>
      </c>
      <c r="Q589" s="11">
        <f t="shared" si="91"/>
        <v>0.2007616837918462</v>
      </c>
      <c r="R589" s="11">
        <f t="shared" si="92"/>
        <v>1.9417169373549883E-2</v>
      </c>
      <c r="S589" s="12">
        <f t="shared" si="95"/>
        <v>11195295012995.449</v>
      </c>
      <c r="T589" s="12">
        <f t="shared" si="96"/>
        <v>205347759915.52954</v>
      </c>
      <c r="U589" s="12">
        <f t="shared" si="97"/>
        <v>197506229447.6933</v>
      </c>
      <c r="V589" s="12">
        <f t="shared" si="98"/>
        <v>-7841530467.836256</v>
      </c>
      <c r="W589" s="12">
        <f t="shared" si="99"/>
        <v>7405545780523.5596</v>
      </c>
    </row>
    <row r="590" spans="1:23" x14ac:dyDescent="0.3">
      <c r="A590" s="2">
        <v>35065</v>
      </c>
      <c r="B590" s="4">
        <v>7542.5</v>
      </c>
      <c r="C590" s="4">
        <f t="shared" si="94"/>
        <v>7542500</v>
      </c>
      <c r="D590" s="4">
        <v>142999</v>
      </c>
      <c r="E590" s="4">
        <v>123543</v>
      </c>
      <c r="F590" s="4">
        <v>-19456</v>
      </c>
      <c r="G590" s="4" t="s">
        <v>9</v>
      </c>
      <c r="H590" s="4" t="s">
        <v>9</v>
      </c>
      <c r="I590" s="4">
        <v>4988495380113.2998</v>
      </c>
      <c r="J590" s="3">
        <v>154.69999999999999</v>
      </c>
      <c r="K590" s="8">
        <f t="shared" si="93"/>
        <v>1.4766192630898514</v>
      </c>
      <c r="L590" s="9">
        <f t="shared" si="100"/>
        <v>0.66138486975317201</v>
      </c>
      <c r="M590" s="10">
        <f t="shared" si="87"/>
        <v>1378912</v>
      </c>
      <c r="N590" s="10">
        <f t="shared" si="88"/>
        <v>1521545</v>
      </c>
      <c r="O590" s="10">
        <f t="shared" si="89"/>
        <v>142632</v>
      </c>
      <c r="P590" s="11">
        <f t="shared" si="90"/>
        <v>0.1828189592310242</v>
      </c>
      <c r="Q590" s="11">
        <f t="shared" si="91"/>
        <v>0.20172953264832616</v>
      </c>
      <c r="R590" s="11">
        <f t="shared" si="92"/>
        <v>1.8910440835266822E-2</v>
      </c>
      <c r="S590" s="12">
        <f t="shared" si="95"/>
        <v>11137400791855.203</v>
      </c>
      <c r="T590" s="12">
        <f t="shared" si="96"/>
        <v>211155078002.58566</v>
      </c>
      <c r="U590" s="12">
        <f t="shared" si="97"/>
        <v>182425973619.90952</v>
      </c>
      <c r="V590" s="12">
        <f t="shared" si="98"/>
        <v>-28729104382.676147</v>
      </c>
      <c r="W590" s="12">
        <f t="shared" si="99"/>
        <v>7366108372110.0283</v>
      </c>
    </row>
    <row r="591" spans="1:23" x14ac:dyDescent="0.3">
      <c r="A591" s="2">
        <v>35096</v>
      </c>
      <c r="B591" s="4">
        <v>7542.5</v>
      </c>
      <c r="C591" s="4">
        <f t="shared" si="94"/>
        <v>7542500</v>
      </c>
      <c r="D591" s="4">
        <v>89428</v>
      </c>
      <c r="E591" s="4">
        <v>133775</v>
      </c>
      <c r="F591" s="4">
        <v>44346</v>
      </c>
      <c r="G591" s="4" t="s">
        <v>9</v>
      </c>
      <c r="H591" s="4" t="s">
        <v>9</v>
      </c>
      <c r="I591" s="4">
        <v>4987850076950.1201</v>
      </c>
      <c r="J591" s="3">
        <v>155</v>
      </c>
      <c r="K591" s="8">
        <f t="shared" si="93"/>
        <v>1.4737612903225805</v>
      </c>
      <c r="L591" s="9">
        <f t="shared" si="100"/>
        <v>0.6612993141465191</v>
      </c>
      <c r="M591" s="10">
        <f t="shared" si="87"/>
        <v>1385720</v>
      </c>
      <c r="N591" s="10">
        <f t="shared" si="88"/>
        <v>1534343</v>
      </c>
      <c r="O591" s="10">
        <f t="shared" si="89"/>
        <v>148621</v>
      </c>
      <c r="P591" s="11">
        <f t="shared" si="90"/>
        <v>0.18372157772621811</v>
      </c>
      <c r="Q591" s="11">
        <f t="shared" si="91"/>
        <v>0.20342631753397414</v>
      </c>
      <c r="R591" s="11">
        <f t="shared" si="92"/>
        <v>1.9704474643685781E-2</v>
      </c>
      <c r="S591" s="12">
        <f t="shared" si="95"/>
        <v>11115844532258.064</v>
      </c>
      <c r="T591" s="12">
        <f t="shared" si="96"/>
        <v>131795524670.96774</v>
      </c>
      <c r="U591" s="12">
        <f t="shared" si="97"/>
        <v>197152416612.9032</v>
      </c>
      <c r="V591" s="12">
        <f t="shared" si="98"/>
        <v>65355418180.645149</v>
      </c>
      <c r="W591" s="12">
        <f t="shared" si="99"/>
        <v>7350900365341.5918</v>
      </c>
    </row>
    <row r="592" spans="1:23" x14ac:dyDescent="0.3">
      <c r="A592" s="2">
        <v>35125</v>
      </c>
      <c r="B592" s="4">
        <v>7638.2</v>
      </c>
      <c r="C592" s="4">
        <f t="shared" si="94"/>
        <v>7638200</v>
      </c>
      <c r="D592" s="4">
        <v>89087</v>
      </c>
      <c r="E592" s="4">
        <v>136158</v>
      </c>
      <c r="F592" s="4">
        <v>47071</v>
      </c>
      <c r="G592" s="4" t="s">
        <v>9</v>
      </c>
      <c r="H592" s="4" t="s">
        <v>9</v>
      </c>
      <c r="I592" s="4">
        <v>5016937617649.7695</v>
      </c>
      <c r="J592" s="3">
        <v>155.5</v>
      </c>
      <c r="K592" s="8">
        <f t="shared" si="93"/>
        <v>1.4690225080385853</v>
      </c>
      <c r="L592" s="9">
        <f t="shared" si="100"/>
        <v>0.65682197607417581</v>
      </c>
      <c r="M592" s="10">
        <f t="shared" si="87"/>
        <v>1382199</v>
      </c>
      <c r="N592" s="10">
        <f t="shared" si="88"/>
        <v>1527349</v>
      </c>
      <c r="O592" s="10">
        <f t="shared" si="89"/>
        <v>145148</v>
      </c>
      <c r="P592" s="11">
        <f t="shared" si="90"/>
        <v>0.18095873373307847</v>
      </c>
      <c r="Q592" s="11">
        <f t="shared" si="91"/>
        <v>0.19996190201880024</v>
      </c>
      <c r="R592" s="11">
        <f t="shared" si="92"/>
        <v>1.9002906443926579E-2</v>
      </c>
      <c r="S592" s="12">
        <f t="shared" si="95"/>
        <v>11220687720900.322</v>
      </c>
      <c r="T592" s="12">
        <f t="shared" si="96"/>
        <v>130870808173.63344</v>
      </c>
      <c r="U592" s="12">
        <f t="shared" si="97"/>
        <v>200019166649.5177</v>
      </c>
      <c r="V592" s="12">
        <f t="shared" si="98"/>
        <v>69148358475.884247</v>
      </c>
      <c r="W592" s="12">
        <f t="shared" si="99"/>
        <v>7369994281752.9893</v>
      </c>
    </row>
    <row r="593" spans="1:23" x14ac:dyDescent="0.3">
      <c r="A593" s="2">
        <v>35156</v>
      </c>
      <c r="B593" s="4">
        <v>7638.2</v>
      </c>
      <c r="C593" s="4">
        <f t="shared" si="94"/>
        <v>7638200</v>
      </c>
      <c r="D593" s="4">
        <v>203468</v>
      </c>
      <c r="E593" s="4">
        <v>131064</v>
      </c>
      <c r="F593" s="4">
        <v>-72404</v>
      </c>
      <c r="G593" s="4" t="s">
        <v>9</v>
      </c>
      <c r="H593" s="4" t="s">
        <v>9</v>
      </c>
      <c r="I593" s="4">
        <v>5117099213631.1904</v>
      </c>
      <c r="J593" s="3">
        <v>156.1</v>
      </c>
      <c r="K593" s="8">
        <f t="shared" si="93"/>
        <v>1.4633760409993595</v>
      </c>
      <c r="L593" s="9">
        <f t="shared" si="100"/>
        <v>0.66993522212447831</v>
      </c>
      <c r="M593" s="10">
        <f t="shared" si="87"/>
        <v>1420195</v>
      </c>
      <c r="N593" s="10">
        <f t="shared" si="88"/>
        <v>1542662</v>
      </c>
      <c r="O593" s="10">
        <f t="shared" si="89"/>
        <v>122466</v>
      </c>
      <c r="P593" s="11">
        <f t="shared" si="90"/>
        <v>0.1859332041580477</v>
      </c>
      <c r="Q593" s="11">
        <f t="shared" si="91"/>
        <v>0.20196669372365217</v>
      </c>
      <c r="R593" s="11">
        <f t="shared" si="92"/>
        <v>1.6033358644706869E-2</v>
      </c>
      <c r="S593" s="12">
        <f t="shared" si="95"/>
        <v>11177558876361.307</v>
      </c>
      <c r="T593" s="12">
        <f t="shared" si="96"/>
        <v>297750196310.05768</v>
      </c>
      <c r="U593" s="12">
        <f t="shared" si="97"/>
        <v>191795917437.54004</v>
      </c>
      <c r="V593" s="12">
        <f t="shared" si="98"/>
        <v>-105954278872.51762</v>
      </c>
      <c r="W593" s="12">
        <f t="shared" si="99"/>
        <v>7488240388644.5469</v>
      </c>
    </row>
    <row r="594" spans="1:23" x14ac:dyDescent="0.3">
      <c r="A594" s="2">
        <v>35186</v>
      </c>
      <c r="B594" s="4">
        <v>7638.2</v>
      </c>
      <c r="C594" s="4">
        <f t="shared" si="94"/>
        <v>7638200</v>
      </c>
      <c r="D594" s="4">
        <v>90122</v>
      </c>
      <c r="E594" s="4">
        <v>143173</v>
      </c>
      <c r="F594" s="4">
        <v>53051</v>
      </c>
      <c r="G594" s="4" t="s">
        <v>9</v>
      </c>
      <c r="H594" s="4" t="s">
        <v>9</v>
      </c>
      <c r="I594" s="4">
        <v>5096321323731.3398</v>
      </c>
      <c r="J594" s="3">
        <v>156.4</v>
      </c>
      <c r="K594" s="8">
        <f t="shared" si="93"/>
        <v>1.4605690537084397</v>
      </c>
      <c r="L594" s="9">
        <f t="shared" si="100"/>
        <v>0.66721496212868736</v>
      </c>
      <c r="M594" s="10">
        <f t="shared" si="87"/>
        <v>1419836</v>
      </c>
      <c r="N594" s="10">
        <f t="shared" si="88"/>
        <v>1555800</v>
      </c>
      <c r="O594" s="10">
        <f t="shared" si="89"/>
        <v>135962</v>
      </c>
      <c r="P594" s="11">
        <f t="shared" si="90"/>
        <v>0.18588620355581159</v>
      </c>
      <c r="Q594" s="11">
        <f t="shared" si="91"/>
        <v>0.20368673247623786</v>
      </c>
      <c r="R594" s="11">
        <f t="shared" si="92"/>
        <v>1.7800267078631093E-2</v>
      </c>
      <c r="S594" s="12">
        <f t="shared" si="95"/>
        <v>11156118546035.805</v>
      </c>
      <c r="T594" s="12">
        <f t="shared" si="96"/>
        <v>131629404258.31201</v>
      </c>
      <c r="U594" s="12">
        <f t="shared" si="97"/>
        <v>209114053126.59845</v>
      </c>
      <c r="V594" s="12">
        <f t="shared" si="98"/>
        <v>77484648868.286423</v>
      </c>
      <c r="W594" s="12">
        <f t="shared" si="99"/>
        <v>7443529213196.4258</v>
      </c>
    </row>
    <row r="595" spans="1:23" x14ac:dyDescent="0.3">
      <c r="A595" s="2">
        <v>35217</v>
      </c>
      <c r="B595" s="4">
        <v>7800</v>
      </c>
      <c r="C595" s="4">
        <f t="shared" si="94"/>
        <v>7800000</v>
      </c>
      <c r="D595" s="4">
        <v>151995</v>
      </c>
      <c r="E595" s="4">
        <v>117655</v>
      </c>
      <c r="F595" s="4">
        <v>-34340</v>
      </c>
      <c r="G595" s="4" t="s">
        <v>9</v>
      </c>
      <c r="H595" s="4" t="s">
        <v>9</v>
      </c>
      <c r="I595" s="4">
        <v>5136903015098.3203</v>
      </c>
      <c r="J595" s="3">
        <v>156.69999999999999</v>
      </c>
      <c r="K595" s="8">
        <f t="shared" si="93"/>
        <v>1.457772814294831</v>
      </c>
      <c r="L595" s="9">
        <f t="shared" si="100"/>
        <v>0.65857730962798977</v>
      </c>
      <c r="M595" s="10">
        <f t="shared" si="87"/>
        <v>1423886</v>
      </c>
      <c r="N595" s="10">
        <f t="shared" si="88"/>
        <v>1538324</v>
      </c>
      <c r="O595" s="10">
        <f t="shared" si="89"/>
        <v>114435</v>
      </c>
      <c r="P595" s="11">
        <f t="shared" si="90"/>
        <v>0.18254948717948719</v>
      </c>
      <c r="Q595" s="11">
        <f t="shared" si="91"/>
        <v>0.19722102564102564</v>
      </c>
      <c r="R595" s="11">
        <f t="shared" si="92"/>
        <v>1.4671153846153846E-2</v>
      </c>
      <c r="S595" s="12">
        <f t="shared" si="95"/>
        <v>11370627951499.682</v>
      </c>
      <c r="T595" s="12">
        <f t="shared" si="96"/>
        <v>221574178908.74283</v>
      </c>
      <c r="U595" s="12">
        <f t="shared" si="97"/>
        <v>171514260465.85834</v>
      </c>
      <c r="V595" s="12">
        <f t="shared" si="98"/>
        <v>-50059918442.884499</v>
      </c>
      <c r="W595" s="12">
        <f t="shared" si="99"/>
        <v>7488437565079.4814</v>
      </c>
    </row>
    <row r="596" spans="1:23" x14ac:dyDescent="0.3">
      <c r="A596" s="2">
        <v>35247</v>
      </c>
      <c r="B596" s="4">
        <v>7800</v>
      </c>
      <c r="C596" s="4">
        <f t="shared" si="94"/>
        <v>7800000</v>
      </c>
      <c r="D596" s="4">
        <v>103893</v>
      </c>
      <c r="E596" s="4">
        <v>130749</v>
      </c>
      <c r="F596" s="4">
        <v>26856</v>
      </c>
      <c r="G596" s="4" t="s">
        <v>9</v>
      </c>
      <c r="H596" s="4" t="s">
        <v>9</v>
      </c>
      <c r="I596" s="4">
        <v>5158935800033.29</v>
      </c>
      <c r="J596" s="3">
        <v>157</v>
      </c>
      <c r="K596" s="8">
        <f t="shared" si="93"/>
        <v>1.4549872611464967</v>
      </c>
      <c r="L596" s="9">
        <f t="shared" si="100"/>
        <v>0.6614020256452936</v>
      </c>
      <c r="M596" s="10">
        <f t="shared" si="87"/>
        <v>1434956</v>
      </c>
      <c r="N596" s="10">
        <f t="shared" si="88"/>
        <v>1562667</v>
      </c>
      <c r="O596" s="10">
        <f t="shared" si="89"/>
        <v>127709</v>
      </c>
      <c r="P596" s="11">
        <f t="shared" si="90"/>
        <v>0.18396871794871794</v>
      </c>
      <c r="Q596" s="11">
        <f t="shared" si="91"/>
        <v>0.20034192307692308</v>
      </c>
      <c r="R596" s="11">
        <f t="shared" si="92"/>
        <v>1.637294871794872E-2</v>
      </c>
      <c r="S596" s="12">
        <f t="shared" si="95"/>
        <v>11348900636942.674</v>
      </c>
      <c r="T596" s="12">
        <f t="shared" si="96"/>
        <v>151162991522.293</v>
      </c>
      <c r="U596" s="12">
        <f t="shared" si="97"/>
        <v>190238129407.64328</v>
      </c>
      <c r="V596" s="12">
        <f t="shared" si="98"/>
        <v>39075137885.350311</v>
      </c>
      <c r="W596" s="12">
        <f t="shared" si="99"/>
        <v>7506185870121.0469</v>
      </c>
    </row>
    <row r="597" spans="1:23" x14ac:dyDescent="0.3">
      <c r="A597" s="2">
        <v>35278</v>
      </c>
      <c r="B597" s="4">
        <v>7800</v>
      </c>
      <c r="C597" s="4">
        <f t="shared" si="94"/>
        <v>7800000</v>
      </c>
      <c r="D597" s="4">
        <v>99996</v>
      </c>
      <c r="E597" s="4">
        <v>141828</v>
      </c>
      <c r="F597" s="4">
        <v>41831</v>
      </c>
      <c r="G597" s="4" t="s">
        <v>9</v>
      </c>
      <c r="H597" s="4" t="s">
        <v>9</v>
      </c>
      <c r="I597" s="4">
        <v>5183636383503.29</v>
      </c>
      <c r="J597" s="3">
        <v>157.19999999999999</v>
      </c>
      <c r="K597" s="8">
        <f t="shared" si="93"/>
        <v>1.4531361323155216</v>
      </c>
      <c r="L597" s="9">
        <f t="shared" si="100"/>
        <v>0.66456876711580637</v>
      </c>
      <c r="M597" s="10">
        <f t="shared" si="87"/>
        <v>1438312</v>
      </c>
      <c r="N597" s="10">
        <f t="shared" si="88"/>
        <v>1574006</v>
      </c>
      <c r="O597" s="10">
        <f t="shared" si="89"/>
        <v>135691</v>
      </c>
      <c r="P597" s="11">
        <f t="shared" si="90"/>
        <v>0.18439897435897437</v>
      </c>
      <c r="Q597" s="11">
        <f t="shared" si="91"/>
        <v>0.20179564102564101</v>
      </c>
      <c r="R597" s="11">
        <f t="shared" si="92"/>
        <v>1.7396282051282051E-2</v>
      </c>
      <c r="S597" s="12">
        <f t="shared" si="95"/>
        <v>11334461832061.068</v>
      </c>
      <c r="T597" s="12">
        <f t="shared" si="96"/>
        <v>145307800687.02292</v>
      </c>
      <c r="U597" s="12">
        <f t="shared" si="97"/>
        <v>206095391374.04581</v>
      </c>
      <c r="V597" s="12">
        <f t="shared" si="98"/>
        <v>60786137550.890587</v>
      </c>
      <c r="W597" s="12">
        <f t="shared" si="99"/>
        <v>7532529325653.9893</v>
      </c>
    </row>
    <row r="598" spans="1:23" x14ac:dyDescent="0.3">
      <c r="A598" s="2">
        <v>35309</v>
      </c>
      <c r="B598" s="4">
        <v>7892.7</v>
      </c>
      <c r="C598" s="4">
        <f t="shared" si="94"/>
        <v>7892700</v>
      </c>
      <c r="D598" s="4">
        <v>157670</v>
      </c>
      <c r="E598" s="4">
        <v>122412</v>
      </c>
      <c r="F598" s="4">
        <v>-35257</v>
      </c>
      <c r="G598" s="4" t="s">
        <v>9</v>
      </c>
      <c r="H598" s="4" t="s">
        <v>9</v>
      </c>
      <c r="I598" s="4">
        <v>5226657169759.0596</v>
      </c>
      <c r="J598" s="3">
        <v>157.69999999999999</v>
      </c>
      <c r="K598" s="8">
        <f t="shared" si="93"/>
        <v>1.4485288522511097</v>
      </c>
      <c r="L598" s="9">
        <f t="shared" si="100"/>
        <v>0.66221409273874077</v>
      </c>
      <c r="M598" s="10">
        <f t="shared" si="87"/>
        <v>1452684</v>
      </c>
      <c r="N598" s="10">
        <f t="shared" si="88"/>
        <v>1560311</v>
      </c>
      <c r="O598" s="10">
        <f t="shared" si="89"/>
        <v>107625</v>
      </c>
      <c r="P598" s="11">
        <f t="shared" si="90"/>
        <v>0.18405412596449883</v>
      </c>
      <c r="Q598" s="11">
        <f t="shared" si="91"/>
        <v>0.19769039745587694</v>
      </c>
      <c r="R598" s="11">
        <f t="shared" si="92"/>
        <v>1.3636018092667908E-2</v>
      </c>
      <c r="S598" s="12">
        <f t="shared" si="95"/>
        <v>11432803672162.334</v>
      </c>
      <c r="T598" s="12">
        <f t="shared" si="96"/>
        <v>228389544134.43246</v>
      </c>
      <c r="U598" s="12">
        <f t="shared" si="97"/>
        <v>177317313861.76285</v>
      </c>
      <c r="V598" s="12">
        <f t="shared" si="98"/>
        <v>-51070781743.817375</v>
      </c>
      <c r="W598" s="12">
        <f t="shared" si="99"/>
        <v>7570963711221.124</v>
      </c>
    </row>
    <row r="599" spans="1:23" x14ac:dyDescent="0.3">
      <c r="A599" s="2">
        <v>35339</v>
      </c>
      <c r="B599" s="4">
        <v>7892.7</v>
      </c>
      <c r="C599" s="4">
        <f t="shared" si="94"/>
        <v>7892700</v>
      </c>
      <c r="D599" s="4">
        <v>99656</v>
      </c>
      <c r="E599" s="4">
        <v>139461</v>
      </c>
      <c r="F599" s="4">
        <v>39805</v>
      </c>
      <c r="G599" s="4" t="s">
        <v>9</v>
      </c>
      <c r="H599" s="4" t="s">
        <v>9</v>
      </c>
      <c r="I599" s="4">
        <v>5234730786626.5</v>
      </c>
      <c r="J599" s="3">
        <v>158.19999999999999</v>
      </c>
      <c r="K599" s="8">
        <f t="shared" si="93"/>
        <v>1.4439506953223769</v>
      </c>
      <c r="L599" s="9">
        <f t="shared" si="100"/>
        <v>0.6632370147891723</v>
      </c>
      <c r="M599" s="10">
        <f t="shared" si="87"/>
        <v>1456747</v>
      </c>
      <c r="N599" s="10">
        <f t="shared" si="88"/>
        <v>1581420</v>
      </c>
      <c r="O599" s="10">
        <f t="shared" si="89"/>
        <v>124672</v>
      </c>
      <c r="P599" s="11">
        <f t="shared" si="90"/>
        <v>0.18456890544427129</v>
      </c>
      <c r="Q599" s="11">
        <f t="shared" si="91"/>
        <v>0.20036489414268882</v>
      </c>
      <c r="R599" s="11">
        <f t="shared" si="92"/>
        <v>1.5795861999062424E-2</v>
      </c>
      <c r="S599" s="12">
        <f t="shared" si="95"/>
        <v>11396669652970.924</v>
      </c>
      <c r="T599" s="12">
        <f t="shared" si="96"/>
        <v>143898350493.04678</v>
      </c>
      <c r="U599" s="12">
        <f t="shared" si="97"/>
        <v>201374807920.354</v>
      </c>
      <c r="V599" s="12">
        <f t="shared" si="98"/>
        <v>57476457427.307213</v>
      </c>
      <c r="W599" s="12">
        <f t="shared" si="99"/>
        <v>7558693159174.7871</v>
      </c>
    </row>
    <row r="600" spans="1:23" x14ac:dyDescent="0.3">
      <c r="A600" s="2">
        <v>35370</v>
      </c>
      <c r="B600" s="4">
        <v>7892.7</v>
      </c>
      <c r="C600" s="4">
        <f t="shared" si="94"/>
        <v>7892700</v>
      </c>
      <c r="D600" s="4">
        <v>97850</v>
      </c>
      <c r="E600" s="4">
        <v>135728</v>
      </c>
      <c r="F600" s="4">
        <v>37878</v>
      </c>
      <c r="G600" s="4" t="s">
        <v>9</v>
      </c>
      <c r="H600" s="4" t="s">
        <v>9</v>
      </c>
      <c r="I600" s="4">
        <v>5245467782151.2197</v>
      </c>
      <c r="J600" s="3">
        <v>158.69999999999999</v>
      </c>
      <c r="K600" s="8">
        <f t="shared" si="93"/>
        <v>1.4394013862633901</v>
      </c>
      <c r="L600" s="9">
        <f t="shared" si="100"/>
        <v>0.66459738519786893</v>
      </c>
      <c r="M600" s="10">
        <f t="shared" si="87"/>
        <v>1464511</v>
      </c>
      <c r="N600" s="10">
        <f t="shared" si="88"/>
        <v>1588610</v>
      </c>
      <c r="O600" s="10">
        <f t="shared" si="89"/>
        <v>124098</v>
      </c>
      <c r="P600" s="11">
        <f t="shared" si="90"/>
        <v>0.18555259923726988</v>
      </c>
      <c r="Q600" s="11">
        <f t="shared" si="91"/>
        <v>0.20127586250585985</v>
      </c>
      <c r="R600" s="11">
        <f t="shared" si="92"/>
        <v>1.5723136569234863E-2</v>
      </c>
      <c r="S600" s="12">
        <f t="shared" si="95"/>
        <v>11360763321361.059</v>
      </c>
      <c r="T600" s="12">
        <f t="shared" si="96"/>
        <v>140845425645.87271</v>
      </c>
      <c r="U600" s="12">
        <f t="shared" si="97"/>
        <v>195367071354.75742</v>
      </c>
      <c r="V600" s="12">
        <f t="shared" si="98"/>
        <v>54521645708.884689</v>
      </c>
      <c r="W600" s="12">
        <f t="shared" si="99"/>
        <v>7550333597228.416</v>
      </c>
    </row>
    <row r="601" spans="1:23" x14ac:dyDescent="0.3">
      <c r="A601" s="2">
        <v>35400</v>
      </c>
      <c r="B601" s="4">
        <v>8023</v>
      </c>
      <c r="C601" s="4">
        <f t="shared" si="94"/>
        <v>8023000</v>
      </c>
      <c r="D601" s="4">
        <v>148488</v>
      </c>
      <c r="E601" s="4">
        <v>129999</v>
      </c>
      <c r="F601" s="4">
        <v>-18490</v>
      </c>
      <c r="G601" s="4" t="s">
        <v>9</v>
      </c>
      <c r="H601" s="4" t="s">
        <v>9</v>
      </c>
      <c r="I601" s="4">
        <v>5293833169603.6797</v>
      </c>
      <c r="J601" s="3">
        <v>159.1</v>
      </c>
      <c r="K601" s="8">
        <f t="shared" si="93"/>
        <v>1.4357825267127593</v>
      </c>
      <c r="L601" s="9">
        <f t="shared" si="100"/>
        <v>0.65983212883007347</v>
      </c>
      <c r="M601" s="10">
        <f t="shared" si="87"/>
        <v>1474652</v>
      </c>
      <c r="N601" s="10">
        <f t="shared" si="88"/>
        <v>1585545</v>
      </c>
      <c r="O601" s="10">
        <f t="shared" si="89"/>
        <v>110891</v>
      </c>
      <c r="P601" s="11">
        <f t="shared" si="90"/>
        <v>0.18380306618471892</v>
      </c>
      <c r="Q601" s="11">
        <f t="shared" si="91"/>
        <v>0.19762495325937929</v>
      </c>
      <c r="R601" s="11">
        <f t="shared" si="92"/>
        <v>1.3821637791349869E-2</v>
      </c>
      <c r="S601" s="12">
        <f t="shared" si="95"/>
        <v>11519283211816.467</v>
      </c>
      <c r="T601" s="12">
        <f t="shared" si="96"/>
        <v>213196475826.5242</v>
      </c>
      <c r="U601" s="12">
        <f t="shared" si="97"/>
        <v>186650292690.13199</v>
      </c>
      <c r="V601" s="12">
        <f t="shared" si="98"/>
        <v>-26547618918.918922</v>
      </c>
      <c r="W601" s="12">
        <f t="shared" si="99"/>
        <v>7600793164249.3867</v>
      </c>
    </row>
    <row r="602" spans="1:23" x14ac:dyDescent="0.3">
      <c r="A602" s="2">
        <v>35431</v>
      </c>
      <c r="B602" s="4">
        <v>8023</v>
      </c>
      <c r="C602" s="4">
        <f t="shared" si="94"/>
        <v>8023000</v>
      </c>
      <c r="D602" s="4">
        <v>150718</v>
      </c>
      <c r="E602" s="4">
        <v>137354</v>
      </c>
      <c r="F602" s="4">
        <v>-13364</v>
      </c>
      <c r="G602" s="4" t="s">
        <v>9</v>
      </c>
      <c r="H602" s="4" t="s">
        <v>9</v>
      </c>
      <c r="I602" s="4">
        <v>5317016511039.0195</v>
      </c>
      <c r="J602" s="3">
        <v>159.4</v>
      </c>
      <c r="K602" s="8">
        <f t="shared" si="93"/>
        <v>1.4330803011292346</v>
      </c>
      <c r="L602" s="9">
        <f t="shared" si="100"/>
        <v>0.66272173888059571</v>
      </c>
      <c r="M602" s="10">
        <f t="shared" si="87"/>
        <v>1482371</v>
      </c>
      <c r="N602" s="10">
        <f t="shared" si="88"/>
        <v>1599356</v>
      </c>
      <c r="O602" s="10">
        <f t="shared" si="89"/>
        <v>116983</v>
      </c>
      <c r="P602" s="11">
        <f t="shared" si="90"/>
        <v>0.18476517512152563</v>
      </c>
      <c r="Q602" s="11">
        <f t="shared" si="91"/>
        <v>0.19934637915991524</v>
      </c>
      <c r="R602" s="11">
        <f t="shared" si="92"/>
        <v>1.4580954755079147E-2</v>
      </c>
      <c r="S602" s="12">
        <f t="shared" si="95"/>
        <v>11497603255959.85</v>
      </c>
      <c r="T602" s="12">
        <f t="shared" si="96"/>
        <v>215990996825.59598</v>
      </c>
      <c r="U602" s="12">
        <f t="shared" si="97"/>
        <v>196839311681.30487</v>
      </c>
      <c r="V602" s="12">
        <f t="shared" si="98"/>
        <v>-19151685144.291092</v>
      </c>
      <c r="W602" s="12">
        <f t="shared" si="99"/>
        <v>7619711622748.9102</v>
      </c>
    </row>
    <row r="603" spans="1:23" x14ac:dyDescent="0.3">
      <c r="A603" s="2">
        <v>35462</v>
      </c>
      <c r="B603" s="4">
        <v>8023</v>
      </c>
      <c r="C603" s="4">
        <f t="shared" si="94"/>
        <v>8023000</v>
      </c>
      <c r="D603" s="4">
        <v>90293</v>
      </c>
      <c r="E603" s="4">
        <v>134303</v>
      </c>
      <c r="F603" s="4">
        <v>44010</v>
      </c>
      <c r="G603" s="4" t="s">
        <v>9</v>
      </c>
      <c r="H603" s="4" t="s">
        <v>9</v>
      </c>
      <c r="I603" s="4">
        <v>5297382328731.4199</v>
      </c>
      <c r="J603" s="3">
        <v>159.69999999999999</v>
      </c>
      <c r="K603" s="8">
        <f t="shared" si="93"/>
        <v>1.4303882279273639</v>
      </c>
      <c r="L603" s="9">
        <f t="shared" si="100"/>
        <v>0.66027450189846937</v>
      </c>
      <c r="M603" s="10">
        <f t="shared" si="87"/>
        <v>1483236</v>
      </c>
      <c r="N603" s="10">
        <f t="shared" si="88"/>
        <v>1599884</v>
      </c>
      <c r="O603" s="10">
        <f t="shared" si="89"/>
        <v>116647</v>
      </c>
      <c r="P603" s="11">
        <f t="shared" si="90"/>
        <v>0.18487299015330924</v>
      </c>
      <c r="Q603" s="11">
        <f t="shared" si="91"/>
        <v>0.19941218995388257</v>
      </c>
      <c r="R603" s="11">
        <f t="shared" si="92"/>
        <v>1.453907515891811E-2</v>
      </c>
      <c r="S603" s="12">
        <f t="shared" si="95"/>
        <v>11476004752661.24</v>
      </c>
      <c r="T603" s="12">
        <f t="shared" si="96"/>
        <v>129154044264.24545</v>
      </c>
      <c r="U603" s="12">
        <f t="shared" si="97"/>
        <v>192105430175.32874</v>
      </c>
      <c r="V603" s="12">
        <f t="shared" si="98"/>
        <v>62951385911.083282</v>
      </c>
      <c r="W603" s="12">
        <f t="shared" si="99"/>
        <v>7577313321847.8682</v>
      </c>
    </row>
    <row r="604" spans="1:23" x14ac:dyDescent="0.3">
      <c r="A604" s="2">
        <v>35490</v>
      </c>
      <c r="B604" s="4">
        <v>8137</v>
      </c>
      <c r="C604" s="4">
        <f t="shared" si="94"/>
        <v>8137000</v>
      </c>
      <c r="D604" s="4">
        <v>108074</v>
      </c>
      <c r="E604" s="4">
        <v>129397</v>
      </c>
      <c r="F604" s="4">
        <v>21323</v>
      </c>
      <c r="G604" s="4" t="s">
        <v>9</v>
      </c>
      <c r="H604" s="4" t="s">
        <v>9</v>
      </c>
      <c r="I604" s="4">
        <v>5358956534107.6396</v>
      </c>
      <c r="J604" s="3">
        <v>159.80000000000001</v>
      </c>
      <c r="K604" s="8">
        <f t="shared" si="93"/>
        <v>1.4294931163954943</v>
      </c>
      <c r="L604" s="9">
        <f t="shared" si="100"/>
        <v>0.65859119259034526</v>
      </c>
      <c r="M604" s="10">
        <f t="shared" si="87"/>
        <v>1502223</v>
      </c>
      <c r="N604" s="10">
        <f t="shared" si="88"/>
        <v>1593123</v>
      </c>
      <c r="O604" s="10">
        <f t="shared" si="89"/>
        <v>90899</v>
      </c>
      <c r="P604" s="11">
        <f t="shared" si="90"/>
        <v>0.18461632051124494</v>
      </c>
      <c r="Q604" s="11">
        <f t="shared" si="91"/>
        <v>0.19578751382573431</v>
      </c>
      <c r="R604" s="11">
        <f t="shared" si="92"/>
        <v>1.1171070419073368E-2</v>
      </c>
      <c r="S604" s="12">
        <f t="shared" si="95"/>
        <v>11631785488110.137</v>
      </c>
      <c r="T604" s="12">
        <f t="shared" si="96"/>
        <v>154491039061.32666</v>
      </c>
      <c r="U604" s="12">
        <f t="shared" si="97"/>
        <v>184972120782.22778</v>
      </c>
      <c r="V604" s="12">
        <f t="shared" si="98"/>
        <v>30481081720.901127</v>
      </c>
      <c r="W604" s="12">
        <f t="shared" si="99"/>
        <v>7660591476569.5264</v>
      </c>
    </row>
    <row r="605" spans="1:23" x14ac:dyDescent="0.3">
      <c r="A605" s="2">
        <v>35521</v>
      </c>
      <c r="B605" s="4">
        <v>8137</v>
      </c>
      <c r="C605" s="4">
        <f t="shared" si="94"/>
        <v>8137000</v>
      </c>
      <c r="D605" s="4">
        <v>228588</v>
      </c>
      <c r="E605" s="4">
        <v>134649</v>
      </c>
      <c r="F605" s="4">
        <v>-93939</v>
      </c>
      <c r="G605" s="4" t="s">
        <v>9</v>
      </c>
      <c r="H605" s="4" t="s">
        <v>9</v>
      </c>
      <c r="I605" s="4">
        <v>5375122375222.6904</v>
      </c>
      <c r="J605" s="3">
        <v>159.9</v>
      </c>
      <c r="K605" s="8">
        <f t="shared" si="93"/>
        <v>1.4285991244527829</v>
      </c>
      <c r="L605" s="9">
        <f t="shared" si="100"/>
        <v>0.66057790035918529</v>
      </c>
      <c r="M605" s="10">
        <f t="shared" si="87"/>
        <v>1527343</v>
      </c>
      <c r="N605" s="10">
        <f t="shared" si="88"/>
        <v>1596708</v>
      </c>
      <c r="O605" s="10">
        <f t="shared" si="89"/>
        <v>69364</v>
      </c>
      <c r="P605" s="11">
        <f t="shared" si="90"/>
        <v>0.18770345336118963</v>
      </c>
      <c r="Q605" s="11">
        <f t="shared" si="91"/>
        <v>0.19622809389209783</v>
      </c>
      <c r="R605" s="11">
        <f t="shared" si="92"/>
        <v>8.5245176354921959E-3</v>
      </c>
      <c r="S605" s="12">
        <f t="shared" si="95"/>
        <v>11624511075672.295</v>
      </c>
      <c r="T605" s="12">
        <f t="shared" si="96"/>
        <v>326560616660.41272</v>
      </c>
      <c r="U605" s="12">
        <f t="shared" si="97"/>
        <v>192359443508.44275</v>
      </c>
      <c r="V605" s="12">
        <f t="shared" si="98"/>
        <v>-134201173151.96997</v>
      </c>
      <c r="W605" s="12">
        <f t="shared" si="99"/>
        <v>7678895119069.6982</v>
      </c>
    </row>
    <row r="606" spans="1:23" x14ac:dyDescent="0.3">
      <c r="A606" s="2">
        <v>35551</v>
      </c>
      <c r="B606" s="4">
        <v>8137</v>
      </c>
      <c r="C606" s="4">
        <f t="shared" si="94"/>
        <v>8137000</v>
      </c>
      <c r="D606" s="4">
        <v>94493</v>
      </c>
      <c r="E606" s="4">
        <v>142988</v>
      </c>
      <c r="F606" s="4">
        <v>48494</v>
      </c>
      <c r="G606" s="4" t="s">
        <v>9</v>
      </c>
      <c r="H606" s="4" t="s">
        <v>9</v>
      </c>
      <c r="I606" s="4">
        <v>5338452915570.0498</v>
      </c>
      <c r="J606" s="3">
        <v>159.9</v>
      </c>
      <c r="K606" s="8">
        <f t="shared" si="93"/>
        <v>1.4285991244527829</v>
      </c>
      <c r="L606" s="9">
        <f t="shared" si="100"/>
        <v>0.65607139186064267</v>
      </c>
      <c r="M606" s="10">
        <f t="shared" si="87"/>
        <v>1531714</v>
      </c>
      <c r="N606" s="10">
        <f t="shared" si="88"/>
        <v>1596523</v>
      </c>
      <c r="O606" s="10">
        <f t="shared" si="89"/>
        <v>64807</v>
      </c>
      <c r="P606" s="11">
        <f t="shared" si="90"/>
        <v>0.18824062922452992</v>
      </c>
      <c r="Q606" s="11">
        <f t="shared" si="91"/>
        <v>0.19620535824013766</v>
      </c>
      <c r="R606" s="11">
        <f t="shared" si="92"/>
        <v>7.964483224775715E-3</v>
      </c>
      <c r="S606" s="12">
        <f t="shared" si="95"/>
        <v>11624511075672.295</v>
      </c>
      <c r="T606" s="12">
        <f t="shared" si="96"/>
        <v>134992617066.91681</v>
      </c>
      <c r="U606" s="12">
        <f t="shared" si="97"/>
        <v>204272531607.25452</v>
      </c>
      <c r="V606" s="12">
        <f t="shared" si="98"/>
        <v>69278485941.213257</v>
      </c>
      <c r="W606" s="12">
        <f t="shared" si="99"/>
        <v>7626509161115.7793</v>
      </c>
    </row>
    <row r="607" spans="1:23" x14ac:dyDescent="0.3">
      <c r="A607" s="2">
        <v>35582</v>
      </c>
      <c r="B607" s="4">
        <v>8276.7999999999993</v>
      </c>
      <c r="C607" s="4">
        <f t="shared" si="94"/>
        <v>8276799.9999999991</v>
      </c>
      <c r="D607" s="4">
        <v>173361</v>
      </c>
      <c r="E607" s="4">
        <v>118726</v>
      </c>
      <c r="F607" s="4">
        <v>-54635</v>
      </c>
      <c r="G607" s="4" t="s">
        <v>9</v>
      </c>
      <c r="H607" s="4" t="s">
        <v>9</v>
      </c>
      <c r="I607" s="4">
        <v>5336777463335.0898</v>
      </c>
      <c r="J607" s="3">
        <v>160.19999999999999</v>
      </c>
      <c r="K607" s="8">
        <f t="shared" si="93"/>
        <v>1.4259238451935081</v>
      </c>
      <c r="L607" s="9">
        <f t="shared" si="100"/>
        <v>0.64478753423244373</v>
      </c>
      <c r="M607" s="10">
        <f t="shared" si="87"/>
        <v>1553080</v>
      </c>
      <c r="N607" s="10">
        <f t="shared" si="88"/>
        <v>1597594</v>
      </c>
      <c r="O607" s="10">
        <f t="shared" si="89"/>
        <v>44512</v>
      </c>
      <c r="P607" s="11">
        <f t="shared" si="90"/>
        <v>0.18764256717572012</v>
      </c>
      <c r="Q607" s="11">
        <f t="shared" si="91"/>
        <v>0.19302073265029965</v>
      </c>
      <c r="R607" s="11">
        <f t="shared" si="92"/>
        <v>5.3779238352986668E-3</v>
      </c>
      <c r="S607" s="12">
        <f t="shared" si="95"/>
        <v>11802086481897.627</v>
      </c>
      <c r="T607" s="12">
        <f t="shared" si="96"/>
        <v>247199583726.59174</v>
      </c>
      <c r="U607" s="12">
        <f t="shared" si="97"/>
        <v>169294234444.44446</v>
      </c>
      <c r="V607" s="12">
        <f t="shared" si="98"/>
        <v>-77905349282.147324</v>
      </c>
      <c r="W607" s="12">
        <f t="shared" si="99"/>
        <v>7609838241460.8271</v>
      </c>
    </row>
    <row r="608" spans="1:23" x14ac:dyDescent="0.3">
      <c r="A608" s="2">
        <v>35612</v>
      </c>
      <c r="B608" s="4">
        <v>8276.7999999999993</v>
      </c>
      <c r="C608" s="4">
        <f t="shared" si="94"/>
        <v>8276799.9999999991</v>
      </c>
      <c r="D608" s="4">
        <v>109178</v>
      </c>
      <c r="E608" s="4">
        <v>134802</v>
      </c>
      <c r="F608" s="4">
        <v>25624</v>
      </c>
      <c r="G608" s="4" t="s">
        <v>9</v>
      </c>
      <c r="H608" s="4" t="s">
        <v>9</v>
      </c>
      <c r="I608" s="4">
        <v>5368022982421</v>
      </c>
      <c r="J608" s="3">
        <v>160.4</v>
      </c>
      <c r="K608" s="8">
        <f t="shared" si="93"/>
        <v>1.424145885286783</v>
      </c>
      <c r="L608" s="9">
        <f t="shared" si="100"/>
        <v>0.64856260661378806</v>
      </c>
      <c r="M608" s="10">
        <f t="shared" si="87"/>
        <v>1558365</v>
      </c>
      <c r="N608" s="10">
        <f t="shared" si="88"/>
        <v>1601647</v>
      </c>
      <c r="O608" s="10">
        <f t="shared" si="89"/>
        <v>43280</v>
      </c>
      <c r="P608" s="11">
        <f t="shared" si="90"/>
        <v>0.18828109897544948</v>
      </c>
      <c r="Q608" s="11">
        <f t="shared" si="91"/>
        <v>0.193510414653006</v>
      </c>
      <c r="R608" s="11">
        <f t="shared" si="92"/>
        <v>5.2290740382756624E-3</v>
      </c>
      <c r="S608" s="12">
        <f t="shared" si="95"/>
        <v>11787370663341.643</v>
      </c>
      <c r="T608" s="12">
        <f t="shared" si="96"/>
        <v>155485399463.84039</v>
      </c>
      <c r="U608" s="12">
        <f t="shared" si="97"/>
        <v>191977713628.42892</v>
      </c>
      <c r="V608" s="12">
        <f t="shared" si="98"/>
        <v>36492314164.588524</v>
      </c>
      <c r="W608" s="12">
        <f t="shared" si="99"/>
        <v>7644847842539.752</v>
      </c>
    </row>
    <row r="609" spans="1:23" x14ac:dyDescent="0.3">
      <c r="A609" s="2">
        <v>35643</v>
      </c>
      <c r="B609" s="4">
        <v>8276.7999999999993</v>
      </c>
      <c r="C609" s="4">
        <f t="shared" si="94"/>
        <v>8276799.9999999991</v>
      </c>
      <c r="D609" s="4">
        <v>103483</v>
      </c>
      <c r="E609" s="4">
        <v>138672</v>
      </c>
      <c r="F609" s="4">
        <v>35189</v>
      </c>
      <c r="G609" s="4" t="s">
        <v>9</v>
      </c>
      <c r="H609" s="4" t="s">
        <v>9</v>
      </c>
      <c r="I609" s="4">
        <v>5369980560809.6104</v>
      </c>
      <c r="J609" s="3">
        <v>160.80000000000001</v>
      </c>
      <c r="K609" s="8">
        <f t="shared" si="93"/>
        <v>1.4206032338308456</v>
      </c>
      <c r="L609" s="9">
        <f t="shared" si="100"/>
        <v>0.64879912053083455</v>
      </c>
      <c r="M609" s="10">
        <f t="shared" si="87"/>
        <v>1561852</v>
      </c>
      <c r="N609" s="10">
        <f t="shared" si="88"/>
        <v>1598491</v>
      </c>
      <c r="O609" s="10">
        <f t="shared" si="89"/>
        <v>36638</v>
      </c>
      <c r="P609" s="11">
        <f t="shared" si="90"/>
        <v>0.18870239706166636</v>
      </c>
      <c r="Q609" s="11">
        <f t="shared" si="91"/>
        <v>0.19312910786777501</v>
      </c>
      <c r="R609" s="11">
        <f t="shared" si="92"/>
        <v>4.4265899864682004E-3</v>
      </c>
      <c r="S609" s="12">
        <f t="shared" si="95"/>
        <v>11758048845771.141</v>
      </c>
      <c r="T609" s="12">
        <f t="shared" si="96"/>
        <v>147008284446.51743</v>
      </c>
      <c r="U609" s="12">
        <f t="shared" si="97"/>
        <v>196997891641.79105</v>
      </c>
      <c r="V609" s="12">
        <f t="shared" si="98"/>
        <v>49989607195.273621</v>
      </c>
      <c r="W609" s="12">
        <f t="shared" si="99"/>
        <v>7628611750294.9102</v>
      </c>
    </row>
    <row r="610" spans="1:23" x14ac:dyDescent="0.3">
      <c r="A610" s="2">
        <v>35674</v>
      </c>
      <c r="B610" s="4">
        <v>8409.9</v>
      </c>
      <c r="C610" s="4">
        <f t="shared" si="94"/>
        <v>8409900</v>
      </c>
      <c r="D610" s="4">
        <v>174772</v>
      </c>
      <c r="E610" s="4">
        <v>124832</v>
      </c>
      <c r="F610" s="4">
        <v>-49940</v>
      </c>
      <c r="G610" s="4" t="s">
        <v>9</v>
      </c>
      <c r="H610" s="4" t="s">
        <v>9</v>
      </c>
      <c r="I610" s="4">
        <v>5424368836901.0801</v>
      </c>
      <c r="J610" s="3">
        <v>161.19999999999999</v>
      </c>
      <c r="K610" s="8">
        <f t="shared" si="93"/>
        <v>1.4170781637717123</v>
      </c>
      <c r="L610" s="9">
        <f t="shared" si="100"/>
        <v>0.64499801863293027</v>
      </c>
      <c r="M610" s="10">
        <f t="shared" si="87"/>
        <v>1578954</v>
      </c>
      <c r="N610" s="10">
        <f t="shared" si="88"/>
        <v>1600911</v>
      </c>
      <c r="O610" s="10">
        <f t="shared" si="89"/>
        <v>21955</v>
      </c>
      <c r="P610" s="11">
        <f t="shared" si="90"/>
        <v>0.18774943816216602</v>
      </c>
      <c r="Q610" s="11">
        <f t="shared" si="91"/>
        <v>0.19036028965861662</v>
      </c>
      <c r="R610" s="11">
        <f t="shared" si="92"/>
        <v>2.6106136814944294E-3</v>
      </c>
      <c r="S610" s="12">
        <f t="shared" si="95"/>
        <v>11917485649503.723</v>
      </c>
      <c r="T610" s="12">
        <f t="shared" si="96"/>
        <v>247665584838.70972</v>
      </c>
      <c r="U610" s="12">
        <f t="shared" si="97"/>
        <v>176896701339.95038</v>
      </c>
      <c r="V610" s="12">
        <f t="shared" si="98"/>
        <v>-70768883498.759308</v>
      </c>
      <c r="W610" s="12">
        <f t="shared" si="99"/>
        <v>7686754631016.2812</v>
      </c>
    </row>
    <row r="611" spans="1:23" x14ac:dyDescent="0.3">
      <c r="A611" s="2">
        <v>35704</v>
      </c>
      <c r="B611" s="4">
        <v>8409.9</v>
      </c>
      <c r="C611" s="4">
        <f t="shared" si="94"/>
        <v>8409900</v>
      </c>
      <c r="D611" s="4">
        <v>114898</v>
      </c>
      <c r="E611" s="4">
        <v>150866</v>
      </c>
      <c r="F611" s="4">
        <v>35968</v>
      </c>
      <c r="G611" s="4" t="s">
        <v>9</v>
      </c>
      <c r="H611" s="4" t="s">
        <v>9</v>
      </c>
      <c r="I611" s="4">
        <v>5420505789573.3398</v>
      </c>
      <c r="J611" s="3">
        <v>161.5</v>
      </c>
      <c r="K611" s="8">
        <f t="shared" si="93"/>
        <v>1.4144458204334365</v>
      </c>
      <c r="L611" s="9">
        <f t="shared" si="100"/>
        <v>0.64453867341744131</v>
      </c>
      <c r="M611" s="10">
        <f t="shared" ref="M611:M674" si="101">SUM(D600:D611)</f>
        <v>1594196</v>
      </c>
      <c r="N611" s="10">
        <f t="shared" ref="N611:N674" si="102">SUM(E600:E611)</f>
        <v>1612316</v>
      </c>
      <c r="O611" s="10">
        <f t="shared" ref="O611:O674" si="103">SUM(F600:F611)</f>
        <v>18118</v>
      </c>
      <c r="P611" s="11">
        <f t="shared" ref="P611:P674" si="104">M611/$C611</f>
        <v>0.18956182594323356</v>
      </c>
      <c r="Q611" s="11">
        <f t="shared" ref="Q611:Q674" si="105">N611/$C611</f>
        <v>0.19171642944624787</v>
      </c>
      <c r="R611" s="11">
        <f t="shared" ref="R611:R674" si="106">O611/$C611</f>
        <v>2.1543656880581219E-3</v>
      </c>
      <c r="S611" s="12">
        <f t="shared" si="95"/>
        <v>11895347905263.158</v>
      </c>
      <c r="T611" s="12">
        <f t="shared" si="96"/>
        <v>162516995876.16098</v>
      </c>
      <c r="U611" s="12">
        <f t="shared" si="97"/>
        <v>213391783145.51083</v>
      </c>
      <c r="V611" s="12">
        <f t="shared" si="98"/>
        <v>50874787269.349846</v>
      </c>
      <c r="W611" s="12">
        <f t="shared" si="99"/>
        <v>7667011758697.2549</v>
      </c>
    </row>
    <row r="612" spans="1:23" x14ac:dyDescent="0.3">
      <c r="A612" s="2">
        <v>35735</v>
      </c>
      <c r="B612" s="4">
        <v>8409.9</v>
      </c>
      <c r="C612" s="4">
        <f t="shared" si="94"/>
        <v>8409900</v>
      </c>
      <c r="D612" s="4">
        <v>103481</v>
      </c>
      <c r="E612" s="4">
        <v>120830</v>
      </c>
      <c r="F612" s="4">
        <v>17349</v>
      </c>
      <c r="G612" s="4" t="s">
        <v>9</v>
      </c>
      <c r="H612" s="4" t="s">
        <v>9</v>
      </c>
      <c r="I612" s="4">
        <v>5427078768247.2803</v>
      </c>
      <c r="J612" s="3">
        <v>161.69999999999999</v>
      </c>
      <c r="K612" s="8">
        <f t="shared" si="93"/>
        <v>1.4126963512677799</v>
      </c>
      <c r="L612" s="9">
        <f t="shared" si="100"/>
        <v>0.64532024973510749</v>
      </c>
      <c r="M612" s="10">
        <f t="shared" si="101"/>
        <v>1599827</v>
      </c>
      <c r="N612" s="10">
        <f t="shared" si="102"/>
        <v>1597418</v>
      </c>
      <c r="O612" s="10">
        <f t="shared" si="103"/>
        <v>-2411</v>
      </c>
      <c r="P612" s="11">
        <f t="shared" si="104"/>
        <v>0.19023139395236566</v>
      </c>
      <c r="Q612" s="11">
        <f t="shared" si="105"/>
        <v>0.18994494583764374</v>
      </c>
      <c r="R612" s="11">
        <f t="shared" si="106"/>
        <v>-2.8668592967811743E-4</v>
      </c>
      <c r="S612" s="12">
        <f t="shared" si="95"/>
        <v>11880635044526.902</v>
      </c>
      <c r="T612" s="12">
        <f t="shared" si="96"/>
        <v>146187231125.54114</v>
      </c>
      <c r="U612" s="12">
        <f t="shared" si="97"/>
        <v>170696100123.68585</v>
      </c>
      <c r="V612" s="12">
        <f t="shared" si="98"/>
        <v>24508868998.144714</v>
      </c>
      <c r="W612" s="12">
        <f t="shared" si="99"/>
        <v>7666814373945.7705</v>
      </c>
    </row>
    <row r="613" spans="1:23" x14ac:dyDescent="0.3">
      <c r="A613" s="2">
        <v>35765</v>
      </c>
      <c r="B613" s="4">
        <v>8505.7000000000007</v>
      </c>
      <c r="C613" s="4">
        <f t="shared" si="94"/>
        <v>8505700</v>
      </c>
      <c r="D613" s="4">
        <v>167998</v>
      </c>
      <c r="E613" s="4">
        <v>154359</v>
      </c>
      <c r="F613" s="4">
        <v>-13639</v>
      </c>
      <c r="G613" s="4" t="s">
        <v>9</v>
      </c>
      <c r="H613" s="4" t="s">
        <v>9</v>
      </c>
      <c r="I613" s="4">
        <v>5489774551535.8096</v>
      </c>
      <c r="J613" s="3">
        <v>161.80000000000001</v>
      </c>
      <c r="K613" s="8">
        <f t="shared" si="93"/>
        <v>1.4118232385661309</v>
      </c>
      <c r="L613" s="9">
        <f t="shared" si="100"/>
        <v>0.64542301651078804</v>
      </c>
      <c r="M613" s="10">
        <f t="shared" si="101"/>
        <v>1619337</v>
      </c>
      <c r="N613" s="10">
        <f t="shared" si="102"/>
        <v>1621778</v>
      </c>
      <c r="O613" s="10">
        <f t="shared" si="103"/>
        <v>2440</v>
      </c>
      <c r="P613" s="11">
        <f t="shared" si="104"/>
        <v>0.19038256698449274</v>
      </c>
      <c r="Q613" s="11">
        <f t="shared" si="105"/>
        <v>0.1906695510069718</v>
      </c>
      <c r="R613" s="11">
        <f t="shared" si="106"/>
        <v>2.868664542600844E-4</v>
      </c>
      <c r="S613" s="12">
        <f t="shared" si="95"/>
        <v>12008544920271.941</v>
      </c>
      <c r="T613" s="12">
        <f t="shared" si="96"/>
        <v>237183480432.63284</v>
      </c>
      <c r="U613" s="12">
        <f t="shared" si="97"/>
        <v>217927623281.82941</v>
      </c>
      <c r="V613" s="12">
        <f t="shared" si="98"/>
        <v>-19255857150.803459</v>
      </c>
      <c r="W613" s="12">
        <f t="shared" si="99"/>
        <v>7750591286347.2158</v>
      </c>
    </row>
    <row r="614" spans="1:23" x14ac:dyDescent="0.3">
      <c r="A614" s="2">
        <v>35796</v>
      </c>
      <c r="B614" s="4">
        <v>8505.7000000000007</v>
      </c>
      <c r="C614" s="4">
        <f t="shared" si="94"/>
        <v>8505700</v>
      </c>
      <c r="D614" s="4">
        <v>162610</v>
      </c>
      <c r="E614" s="4">
        <v>137231</v>
      </c>
      <c r="F614" s="4">
        <v>-25379</v>
      </c>
      <c r="G614" s="4" t="s">
        <v>9</v>
      </c>
      <c r="H614" s="4" t="s">
        <v>9</v>
      </c>
      <c r="I614" s="4">
        <v>5481924290553.5</v>
      </c>
      <c r="J614" s="3">
        <v>162</v>
      </c>
      <c r="K614" s="8">
        <f t="shared" si="93"/>
        <v>1.4100802469135802</v>
      </c>
      <c r="L614" s="9">
        <f t="shared" si="100"/>
        <v>0.6445000753087341</v>
      </c>
      <c r="M614" s="10">
        <f t="shared" si="101"/>
        <v>1631229</v>
      </c>
      <c r="N614" s="10">
        <f t="shared" si="102"/>
        <v>1621655</v>
      </c>
      <c r="O614" s="10">
        <f t="shared" si="103"/>
        <v>-9575</v>
      </c>
      <c r="P614" s="11">
        <f t="shared" si="104"/>
        <v>0.19178068824435379</v>
      </c>
      <c r="Q614" s="11">
        <f t="shared" si="105"/>
        <v>0.19065509011603984</v>
      </c>
      <c r="R614" s="11">
        <f t="shared" si="106"/>
        <v>-1.1257156965329132E-3</v>
      </c>
      <c r="S614" s="12">
        <f t="shared" si="95"/>
        <v>11993719556172.84</v>
      </c>
      <c r="T614" s="12">
        <f t="shared" si="96"/>
        <v>229293148950.61731</v>
      </c>
      <c r="U614" s="12">
        <f t="shared" si="97"/>
        <v>193506722364.19754</v>
      </c>
      <c r="V614" s="12">
        <f t="shared" si="98"/>
        <v>-35786426586.419754</v>
      </c>
      <c r="W614" s="12">
        <f t="shared" si="99"/>
        <v>7729953157185.2324</v>
      </c>
    </row>
    <row r="615" spans="1:23" x14ac:dyDescent="0.3">
      <c r="A615" s="2">
        <v>35827</v>
      </c>
      <c r="B615" s="4">
        <v>8505.7000000000007</v>
      </c>
      <c r="C615" s="4">
        <f t="shared" si="94"/>
        <v>8505700</v>
      </c>
      <c r="D615" s="4">
        <v>97952</v>
      </c>
      <c r="E615" s="4">
        <v>139701</v>
      </c>
      <c r="F615" s="4">
        <v>41750</v>
      </c>
      <c r="G615" s="4" t="s">
        <v>9</v>
      </c>
      <c r="H615" s="4" t="s">
        <v>9</v>
      </c>
      <c r="I615" s="4">
        <v>5483592532096.8203</v>
      </c>
      <c r="J615" s="3">
        <v>162</v>
      </c>
      <c r="K615" s="8">
        <f t="shared" si="93"/>
        <v>1.4100802469135802</v>
      </c>
      <c r="L615" s="9">
        <f t="shared" si="100"/>
        <v>0.64469620749577583</v>
      </c>
      <c r="M615" s="10">
        <f t="shared" si="101"/>
        <v>1638888</v>
      </c>
      <c r="N615" s="10">
        <f t="shared" si="102"/>
        <v>1627053</v>
      </c>
      <c r="O615" s="10">
        <f t="shared" si="103"/>
        <v>-11835</v>
      </c>
      <c r="P615" s="11">
        <f t="shared" si="104"/>
        <v>0.19268114323336116</v>
      </c>
      <c r="Q615" s="11">
        <f t="shared" si="105"/>
        <v>0.1912897233619808</v>
      </c>
      <c r="R615" s="11">
        <f t="shared" si="106"/>
        <v>-1.3914198713803685E-3</v>
      </c>
      <c r="S615" s="12">
        <f t="shared" si="95"/>
        <v>11993719556172.84</v>
      </c>
      <c r="T615" s="12">
        <f t="shared" si="96"/>
        <v>138120180345.67902</v>
      </c>
      <c r="U615" s="12">
        <f t="shared" si="97"/>
        <v>196989620574.07407</v>
      </c>
      <c r="V615" s="12">
        <f t="shared" si="98"/>
        <v>58870850308.641975</v>
      </c>
      <c r="W615" s="12">
        <f t="shared" si="99"/>
        <v>7732305511632.5488</v>
      </c>
    </row>
    <row r="616" spans="1:23" x14ac:dyDescent="0.3">
      <c r="A616" s="2">
        <v>35855</v>
      </c>
      <c r="B616" s="4">
        <v>8600.6</v>
      </c>
      <c r="C616" s="4">
        <f t="shared" si="94"/>
        <v>8600600</v>
      </c>
      <c r="D616" s="4">
        <v>117930</v>
      </c>
      <c r="E616" s="4">
        <v>131743</v>
      </c>
      <c r="F616" s="4">
        <v>13813</v>
      </c>
      <c r="G616" s="4" t="s">
        <v>9</v>
      </c>
      <c r="H616" s="4" t="s">
        <v>9</v>
      </c>
      <c r="I616" s="4">
        <v>5514791303162.7695</v>
      </c>
      <c r="J616" s="3">
        <v>162</v>
      </c>
      <c r="K616" s="8">
        <f t="shared" si="93"/>
        <v>1.4100802469135802</v>
      </c>
      <c r="L616" s="9">
        <f t="shared" si="100"/>
        <v>0.64121006710726802</v>
      </c>
      <c r="M616" s="10">
        <f t="shared" si="101"/>
        <v>1648744</v>
      </c>
      <c r="N616" s="10">
        <f t="shared" si="102"/>
        <v>1629399</v>
      </c>
      <c r="O616" s="10">
        <f t="shared" si="103"/>
        <v>-19345</v>
      </c>
      <c r="P616" s="11">
        <f t="shared" si="104"/>
        <v>0.19170104411320141</v>
      </c>
      <c r="Q616" s="11">
        <f t="shared" si="105"/>
        <v>0.18945178243378369</v>
      </c>
      <c r="R616" s="11">
        <f t="shared" si="106"/>
        <v>-2.249261679417715E-3</v>
      </c>
      <c r="S616" s="12">
        <f t="shared" si="95"/>
        <v>12127536171604.939</v>
      </c>
      <c r="T616" s="12">
        <f t="shared" si="96"/>
        <v>166290763518.51849</v>
      </c>
      <c r="U616" s="12">
        <f t="shared" si="97"/>
        <v>185768201969.1358</v>
      </c>
      <c r="V616" s="12">
        <f t="shared" si="98"/>
        <v>19477438450.617283</v>
      </c>
      <c r="W616" s="12">
        <f t="shared" si="99"/>
        <v>7776298282440.623</v>
      </c>
    </row>
    <row r="617" spans="1:23" x14ac:dyDescent="0.3">
      <c r="A617" s="2">
        <v>35886</v>
      </c>
      <c r="B617" s="4">
        <v>8600.6</v>
      </c>
      <c r="C617" s="4">
        <f t="shared" si="94"/>
        <v>8600600</v>
      </c>
      <c r="D617" s="4">
        <v>261002</v>
      </c>
      <c r="E617" s="4">
        <v>136400</v>
      </c>
      <c r="F617" s="4">
        <v>-124603</v>
      </c>
      <c r="G617" s="4" t="s">
        <v>9</v>
      </c>
      <c r="H617" s="4" t="s">
        <v>9</v>
      </c>
      <c r="I617" s="4">
        <v>5540550647696.9404</v>
      </c>
      <c r="J617" s="3">
        <v>162.19999999999999</v>
      </c>
      <c r="K617" s="8">
        <f t="shared" si="93"/>
        <v>1.4083415536374846</v>
      </c>
      <c r="L617" s="9">
        <f t="shared" si="100"/>
        <v>0.64420513076959052</v>
      </c>
      <c r="M617" s="10">
        <f t="shared" si="101"/>
        <v>1681158</v>
      </c>
      <c r="N617" s="10">
        <f t="shared" si="102"/>
        <v>1631150</v>
      </c>
      <c r="O617" s="10">
        <f t="shared" si="103"/>
        <v>-50009</v>
      </c>
      <c r="P617" s="11">
        <f t="shared" si="104"/>
        <v>0.19546985094063205</v>
      </c>
      <c r="Q617" s="11">
        <f t="shared" si="105"/>
        <v>0.18965537288096179</v>
      </c>
      <c r="R617" s="11">
        <f t="shared" si="106"/>
        <v>-5.8145943306280954E-3</v>
      </c>
      <c r="S617" s="12">
        <f t="shared" si="95"/>
        <v>12112582366214.549</v>
      </c>
      <c r="T617" s="12">
        <f t="shared" si="96"/>
        <v>367579962182.49072</v>
      </c>
      <c r="U617" s="12">
        <f t="shared" si="97"/>
        <v>192097787916.15289</v>
      </c>
      <c r="V617" s="12">
        <f t="shared" si="98"/>
        <v>-175483582607.89151</v>
      </c>
      <c r="W617" s="12">
        <f t="shared" si="99"/>
        <v>7802987707184.6807</v>
      </c>
    </row>
    <row r="618" spans="1:23" x14ac:dyDescent="0.3">
      <c r="A618" s="2">
        <v>35916</v>
      </c>
      <c r="B618" s="4">
        <v>8600.6</v>
      </c>
      <c r="C618" s="4">
        <f t="shared" si="94"/>
        <v>8600600</v>
      </c>
      <c r="D618" s="4">
        <v>95278</v>
      </c>
      <c r="E618" s="4">
        <v>134057</v>
      </c>
      <c r="F618" s="4">
        <v>38779</v>
      </c>
      <c r="G618" s="4" t="s">
        <v>9</v>
      </c>
      <c r="H618" s="4" t="s">
        <v>9</v>
      </c>
      <c r="I618" s="4">
        <v>5501155718728.0898</v>
      </c>
      <c r="J618" s="3">
        <v>162.6</v>
      </c>
      <c r="K618" s="8">
        <f t="shared" si="93"/>
        <v>1.4048769987699876</v>
      </c>
      <c r="L618" s="9">
        <f t="shared" si="100"/>
        <v>0.63962464464433755</v>
      </c>
      <c r="M618" s="10">
        <f t="shared" si="101"/>
        <v>1681943</v>
      </c>
      <c r="N618" s="10">
        <f t="shared" si="102"/>
        <v>1622219</v>
      </c>
      <c r="O618" s="10">
        <f t="shared" si="103"/>
        <v>-59724</v>
      </c>
      <c r="P618" s="11">
        <f t="shared" si="104"/>
        <v>0.19556112364253656</v>
      </c>
      <c r="Q618" s="11">
        <f t="shared" si="105"/>
        <v>0.18861695695649142</v>
      </c>
      <c r="R618" s="11">
        <f t="shared" si="106"/>
        <v>-6.9441666860451598E-3</v>
      </c>
      <c r="S618" s="12">
        <f t="shared" si="95"/>
        <v>12082785115621.154</v>
      </c>
      <c r="T618" s="12">
        <f t="shared" si="96"/>
        <v>133853870688.80687</v>
      </c>
      <c r="U618" s="12">
        <f t="shared" si="97"/>
        <v>188333595824.10822</v>
      </c>
      <c r="V618" s="12">
        <f t="shared" si="98"/>
        <v>54479725135.301346</v>
      </c>
      <c r="W618" s="12">
        <f t="shared" si="99"/>
        <v>7728447135893.0732</v>
      </c>
    </row>
    <row r="619" spans="1:23" x14ac:dyDescent="0.3">
      <c r="A619" s="2">
        <v>35947</v>
      </c>
      <c r="B619" s="4">
        <v>8698.6</v>
      </c>
      <c r="C619" s="4">
        <f t="shared" si="94"/>
        <v>8698600</v>
      </c>
      <c r="D619" s="4">
        <v>187858</v>
      </c>
      <c r="E619" s="4">
        <v>136752</v>
      </c>
      <c r="F619" s="4">
        <v>-51106</v>
      </c>
      <c r="G619" s="4" t="s">
        <v>9</v>
      </c>
      <c r="H619" s="4" t="s">
        <v>9</v>
      </c>
      <c r="I619" s="4">
        <v>5495092820910.6104</v>
      </c>
      <c r="J619" s="3">
        <v>162.80000000000001</v>
      </c>
      <c r="K619" s="8">
        <f t="shared" si="93"/>
        <v>1.4031511056511055</v>
      </c>
      <c r="L619" s="9">
        <f t="shared" si="100"/>
        <v>0.63172152080916588</v>
      </c>
      <c r="M619" s="10">
        <f t="shared" si="101"/>
        <v>1696440</v>
      </c>
      <c r="N619" s="10">
        <f t="shared" si="102"/>
        <v>1640245</v>
      </c>
      <c r="O619" s="10">
        <f t="shared" si="103"/>
        <v>-56195</v>
      </c>
      <c r="P619" s="11">
        <f t="shared" si="104"/>
        <v>0.19502448669900904</v>
      </c>
      <c r="Q619" s="11">
        <f t="shared" si="105"/>
        <v>0.18856425171866736</v>
      </c>
      <c r="R619" s="11">
        <f t="shared" si="106"/>
        <v>-6.4602349803416642E-3</v>
      </c>
      <c r="S619" s="12">
        <f t="shared" si="95"/>
        <v>12205450207616.705</v>
      </c>
      <c r="T619" s="12">
        <f t="shared" si="96"/>
        <v>263593160405.4054</v>
      </c>
      <c r="U619" s="12">
        <f t="shared" si="97"/>
        <v>191883719999.99997</v>
      </c>
      <c r="V619" s="12">
        <f t="shared" si="98"/>
        <v>-71709440405.405396</v>
      </c>
      <c r="W619" s="12">
        <f t="shared" si="99"/>
        <v>7710445567316.1748</v>
      </c>
    </row>
    <row r="620" spans="1:23" x14ac:dyDescent="0.3">
      <c r="A620" s="2">
        <v>35977</v>
      </c>
      <c r="B620" s="4">
        <v>8698.6</v>
      </c>
      <c r="C620" s="4">
        <f t="shared" si="94"/>
        <v>8698600</v>
      </c>
      <c r="D620" s="4">
        <v>119723</v>
      </c>
      <c r="E620" s="4">
        <v>143807</v>
      </c>
      <c r="F620" s="4">
        <v>24084</v>
      </c>
      <c r="G620" s="4" t="s">
        <v>9</v>
      </c>
      <c r="H620" s="4" t="s">
        <v>9</v>
      </c>
      <c r="I620" s="4">
        <v>5541450796138.7402</v>
      </c>
      <c r="J620" s="3">
        <v>163.19999999999999</v>
      </c>
      <c r="K620" s="8">
        <f t="shared" si="93"/>
        <v>1.3997120098039215</v>
      </c>
      <c r="L620" s="9">
        <f t="shared" si="100"/>
        <v>0.63705088130719201</v>
      </c>
      <c r="M620" s="10">
        <f t="shared" si="101"/>
        <v>1706985</v>
      </c>
      <c r="N620" s="10">
        <f t="shared" si="102"/>
        <v>1649250</v>
      </c>
      <c r="O620" s="10">
        <f t="shared" si="103"/>
        <v>-57735</v>
      </c>
      <c r="P620" s="11">
        <f t="shared" si="104"/>
        <v>0.19623675074149863</v>
      </c>
      <c r="Q620" s="11">
        <f t="shared" si="105"/>
        <v>0.18959947577771136</v>
      </c>
      <c r="R620" s="11">
        <f t="shared" si="106"/>
        <v>-6.637274963787276E-3</v>
      </c>
      <c r="S620" s="12">
        <f t="shared" si="95"/>
        <v>12175534888480.391</v>
      </c>
      <c r="T620" s="12">
        <f t="shared" si="96"/>
        <v>167577720949.75491</v>
      </c>
      <c r="U620" s="12">
        <f t="shared" si="97"/>
        <v>201288384993.87256</v>
      </c>
      <c r="V620" s="12">
        <f t="shared" si="98"/>
        <v>33710664044.117641</v>
      </c>
      <c r="W620" s="12">
        <f t="shared" si="99"/>
        <v>7756435231092.8975</v>
      </c>
    </row>
    <row r="621" spans="1:23" x14ac:dyDescent="0.3">
      <c r="A621" s="2">
        <v>36008</v>
      </c>
      <c r="B621" s="4">
        <v>8698.6</v>
      </c>
      <c r="C621" s="4">
        <f t="shared" si="94"/>
        <v>8698600</v>
      </c>
      <c r="D621" s="4">
        <v>111741</v>
      </c>
      <c r="E621" s="4">
        <v>122907</v>
      </c>
      <c r="F621" s="4">
        <v>11166</v>
      </c>
      <c r="G621" s="4" t="s">
        <v>9</v>
      </c>
      <c r="H621" s="4" t="s">
        <v>9</v>
      </c>
      <c r="I621" s="4">
        <v>5505963976429.8301</v>
      </c>
      <c r="J621" s="3">
        <v>163.4</v>
      </c>
      <c r="K621" s="8">
        <f t="shared" si="93"/>
        <v>1.3979987760097918</v>
      </c>
      <c r="L621" s="9">
        <f t="shared" si="100"/>
        <v>0.63297128002550185</v>
      </c>
      <c r="M621" s="10">
        <f t="shared" si="101"/>
        <v>1715243</v>
      </c>
      <c r="N621" s="10">
        <f t="shared" si="102"/>
        <v>1633485</v>
      </c>
      <c r="O621" s="10">
        <f t="shared" si="103"/>
        <v>-81758</v>
      </c>
      <c r="P621" s="11">
        <f t="shared" si="104"/>
        <v>0.19718609891246866</v>
      </c>
      <c r="Q621" s="11">
        <f t="shared" si="105"/>
        <v>0.18778711516795807</v>
      </c>
      <c r="R621" s="11">
        <f t="shared" si="106"/>
        <v>-9.3989837445106108E-3</v>
      </c>
      <c r="S621" s="12">
        <f t="shared" si="95"/>
        <v>12160632152998.775</v>
      </c>
      <c r="T621" s="12">
        <f t="shared" si="96"/>
        <v>156213781230.11014</v>
      </c>
      <c r="U621" s="12">
        <f t="shared" si="97"/>
        <v>171823835563.03549</v>
      </c>
      <c r="V621" s="12">
        <f t="shared" si="98"/>
        <v>15610054332.925337</v>
      </c>
      <c r="W621" s="12">
        <f t="shared" si="99"/>
        <v>7697330899802.9092</v>
      </c>
    </row>
    <row r="622" spans="1:23" x14ac:dyDescent="0.3">
      <c r="A622" s="2">
        <v>36039</v>
      </c>
      <c r="B622" s="4">
        <v>8847.2000000000007</v>
      </c>
      <c r="C622" s="4">
        <f t="shared" si="94"/>
        <v>8847200</v>
      </c>
      <c r="D622" s="4">
        <v>180995</v>
      </c>
      <c r="E622" s="4">
        <v>143569</v>
      </c>
      <c r="F622" s="4">
        <v>-37425</v>
      </c>
      <c r="G622" s="4" t="s">
        <v>9</v>
      </c>
      <c r="H622" s="4" t="s">
        <v>9</v>
      </c>
      <c r="I622" s="4">
        <v>5559258503320.2002</v>
      </c>
      <c r="J622" s="3">
        <v>163.5</v>
      </c>
      <c r="K622" s="8">
        <f t="shared" si="93"/>
        <v>1.3971437308868502</v>
      </c>
      <c r="L622" s="9">
        <f t="shared" si="100"/>
        <v>0.62836360694007143</v>
      </c>
      <c r="M622" s="10">
        <f t="shared" si="101"/>
        <v>1721466</v>
      </c>
      <c r="N622" s="10">
        <f t="shared" si="102"/>
        <v>1652222</v>
      </c>
      <c r="O622" s="10">
        <f t="shared" si="103"/>
        <v>-69243</v>
      </c>
      <c r="P622" s="11">
        <f t="shared" si="104"/>
        <v>0.19457749344425354</v>
      </c>
      <c r="Q622" s="11">
        <f t="shared" si="105"/>
        <v>0.18675083642282303</v>
      </c>
      <c r="R622" s="11">
        <f t="shared" si="106"/>
        <v>-7.8265439913192871E-3</v>
      </c>
      <c r="S622" s="12">
        <f t="shared" si="95"/>
        <v>12360810015902.141</v>
      </c>
      <c r="T622" s="12">
        <f t="shared" si="96"/>
        <v>252876029571.86545</v>
      </c>
      <c r="U622" s="12">
        <f t="shared" si="97"/>
        <v>200586528299.69418</v>
      </c>
      <c r="V622" s="12">
        <f t="shared" si="98"/>
        <v>-52288104128.440369</v>
      </c>
      <c r="W622" s="12">
        <f t="shared" si="99"/>
        <v>7767083166293.2314</v>
      </c>
    </row>
    <row r="623" spans="1:23" x14ac:dyDescent="0.3">
      <c r="A623" s="2">
        <v>36069</v>
      </c>
      <c r="B623" s="4">
        <v>8847.2000000000007</v>
      </c>
      <c r="C623" s="4">
        <f t="shared" si="94"/>
        <v>8847200</v>
      </c>
      <c r="D623" s="4">
        <v>119974</v>
      </c>
      <c r="E623" s="4">
        <v>152413</v>
      </c>
      <c r="F623" s="4">
        <v>32440</v>
      </c>
      <c r="G623" s="4" t="s">
        <v>9</v>
      </c>
      <c r="H623" s="4" t="s">
        <v>9</v>
      </c>
      <c r="I623" s="4">
        <v>5540570493226.3203</v>
      </c>
      <c r="J623" s="3">
        <v>163.9</v>
      </c>
      <c r="K623" s="8">
        <f t="shared" si="93"/>
        <v>1.3937339841366687</v>
      </c>
      <c r="L623" s="9">
        <f t="shared" si="100"/>
        <v>0.62625129908064925</v>
      </c>
      <c r="M623" s="10">
        <f t="shared" si="101"/>
        <v>1726542</v>
      </c>
      <c r="N623" s="10">
        <f t="shared" si="102"/>
        <v>1653769</v>
      </c>
      <c r="O623" s="10">
        <f t="shared" si="103"/>
        <v>-72771</v>
      </c>
      <c r="P623" s="11">
        <f t="shared" si="104"/>
        <v>0.19515123428881453</v>
      </c>
      <c r="Q623" s="11">
        <f t="shared" si="105"/>
        <v>0.1869256940048829</v>
      </c>
      <c r="R623" s="11">
        <f t="shared" si="106"/>
        <v>-8.2253142237091962E-3</v>
      </c>
      <c r="S623" s="12">
        <f t="shared" si="95"/>
        <v>12330643304453.936</v>
      </c>
      <c r="T623" s="12">
        <f t="shared" si="96"/>
        <v>167211841012.81268</v>
      </c>
      <c r="U623" s="12">
        <f t="shared" si="97"/>
        <v>212423177724.22211</v>
      </c>
      <c r="V623" s="12">
        <f t="shared" si="98"/>
        <v>45212730445.393539</v>
      </c>
      <c r="W623" s="12">
        <f t="shared" si="99"/>
        <v>7722081387914.3867</v>
      </c>
    </row>
    <row r="624" spans="1:23" x14ac:dyDescent="0.3">
      <c r="A624" s="2">
        <v>36100</v>
      </c>
      <c r="B624" s="4">
        <v>8847.2000000000007</v>
      </c>
      <c r="C624" s="4">
        <f t="shared" si="94"/>
        <v>8847200</v>
      </c>
      <c r="D624" s="4">
        <v>113978</v>
      </c>
      <c r="E624" s="4">
        <v>130915</v>
      </c>
      <c r="F624" s="4">
        <v>16937</v>
      </c>
      <c r="G624" s="4" t="s">
        <v>9</v>
      </c>
      <c r="H624" s="4" t="s">
        <v>9</v>
      </c>
      <c r="I624" s="4">
        <v>5539037263160.3896</v>
      </c>
      <c r="J624" s="3">
        <v>164.1</v>
      </c>
      <c r="K624" s="8">
        <f t="shared" si="93"/>
        <v>1.3920353443022546</v>
      </c>
      <c r="L624" s="9">
        <f t="shared" si="100"/>
        <v>0.62607799791576879</v>
      </c>
      <c r="M624" s="10">
        <f t="shared" si="101"/>
        <v>1737039</v>
      </c>
      <c r="N624" s="10">
        <f t="shared" si="102"/>
        <v>1663854</v>
      </c>
      <c r="O624" s="10">
        <f t="shared" si="103"/>
        <v>-73183</v>
      </c>
      <c r="P624" s="11">
        <f t="shared" si="104"/>
        <v>0.19633771136630798</v>
      </c>
      <c r="Q624" s="11">
        <f t="shared" si="105"/>
        <v>0.18806560267655303</v>
      </c>
      <c r="R624" s="11">
        <f t="shared" si="106"/>
        <v>-8.2718826295325072E-3</v>
      </c>
      <c r="S624" s="12">
        <f t="shared" si="95"/>
        <v>12315615098110.906</v>
      </c>
      <c r="T624" s="12">
        <f t="shared" si="96"/>
        <v>158661404472.88235</v>
      </c>
      <c r="U624" s="12">
        <f t="shared" si="97"/>
        <v>182238307099.32965</v>
      </c>
      <c r="V624" s="12">
        <f t="shared" si="98"/>
        <v>23576902626.447285</v>
      </c>
      <c r="W624" s="12">
        <f t="shared" si="99"/>
        <v>7710535643726.4912</v>
      </c>
    </row>
    <row r="625" spans="1:23" x14ac:dyDescent="0.3">
      <c r="A625" s="2">
        <v>36130</v>
      </c>
      <c r="B625" s="4">
        <v>9027.5</v>
      </c>
      <c r="C625" s="4">
        <f t="shared" si="94"/>
        <v>9027500</v>
      </c>
      <c r="D625" s="4">
        <v>178646</v>
      </c>
      <c r="E625" s="4">
        <v>183803</v>
      </c>
      <c r="F625" s="4">
        <v>5156</v>
      </c>
      <c r="G625" s="4" t="s">
        <v>9</v>
      </c>
      <c r="H625" s="4" t="s">
        <v>9</v>
      </c>
      <c r="I625" s="4">
        <v>5608159580455.8896</v>
      </c>
      <c r="J625" s="3">
        <v>164.4</v>
      </c>
      <c r="K625" s="8">
        <f t="shared" si="93"/>
        <v>1.3894951338199513</v>
      </c>
      <c r="L625" s="9">
        <f t="shared" si="100"/>
        <v>0.62123063754703844</v>
      </c>
      <c r="M625" s="10">
        <f t="shared" si="101"/>
        <v>1747687</v>
      </c>
      <c r="N625" s="10">
        <f t="shared" si="102"/>
        <v>1693298</v>
      </c>
      <c r="O625" s="10">
        <f t="shared" si="103"/>
        <v>-54388</v>
      </c>
      <c r="P625" s="11">
        <f t="shared" si="104"/>
        <v>0.19359590141235114</v>
      </c>
      <c r="Q625" s="11">
        <f t="shared" si="105"/>
        <v>0.18757108834117972</v>
      </c>
      <c r="R625" s="11">
        <f t="shared" si="106"/>
        <v>-6.0247022985322621E-3</v>
      </c>
      <c r="S625" s="12">
        <f t="shared" si="95"/>
        <v>12543667320559.609</v>
      </c>
      <c r="T625" s="12">
        <f t="shared" si="96"/>
        <v>248227747676.39902</v>
      </c>
      <c r="U625" s="12">
        <f t="shared" si="97"/>
        <v>255393374081.50848</v>
      </c>
      <c r="V625" s="12">
        <f t="shared" si="98"/>
        <v>7164236909.9756689</v>
      </c>
      <c r="W625" s="12">
        <f t="shared" si="99"/>
        <v>7792510446729.1982</v>
      </c>
    </row>
    <row r="626" spans="1:23" x14ac:dyDescent="0.3">
      <c r="A626" s="2">
        <v>36161</v>
      </c>
      <c r="B626" s="4">
        <v>9027.5</v>
      </c>
      <c r="C626" s="4">
        <f t="shared" si="94"/>
        <v>9027500</v>
      </c>
      <c r="D626" s="4">
        <v>171728</v>
      </c>
      <c r="E626" s="4">
        <v>101223</v>
      </c>
      <c r="F626" s="4">
        <v>-70505</v>
      </c>
      <c r="G626" s="4" t="s">
        <v>9</v>
      </c>
      <c r="H626" s="4" t="s">
        <v>9</v>
      </c>
      <c r="I626" s="4">
        <v>5606630290821.3896</v>
      </c>
      <c r="J626" s="3">
        <v>164.7</v>
      </c>
      <c r="K626" s="8">
        <f t="shared" si="93"/>
        <v>1.3869641772920462</v>
      </c>
      <c r="L626" s="9">
        <f t="shared" si="100"/>
        <v>0.6210612340981877</v>
      </c>
      <c r="M626" s="10">
        <f t="shared" si="101"/>
        <v>1756805</v>
      </c>
      <c r="N626" s="10">
        <f t="shared" si="102"/>
        <v>1657290</v>
      </c>
      <c r="O626" s="10">
        <f t="shared" si="103"/>
        <v>-99514</v>
      </c>
      <c r="P626" s="11">
        <f t="shared" si="104"/>
        <v>0.19460592633619497</v>
      </c>
      <c r="Q626" s="11">
        <f t="shared" si="105"/>
        <v>0.18358238715037387</v>
      </c>
      <c r="R626" s="11">
        <f t="shared" si="106"/>
        <v>-1.1023428413181944E-2</v>
      </c>
      <c r="S626" s="12">
        <f t="shared" si="95"/>
        <v>12520819110503.947</v>
      </c>
      <c r="T626" s="12">
        <f t="shared" si="96"/>
        <v>238180584238.00851</v>
      </c>
      <c r="U626" s="12">
        <f t="shared" si="97"/>
        <v>140392674918.03281</v>
      </c>
      <c r="V626" s="12">
        <f t="shared" si="98"/>
        <v>-97787909319.975723</v>
      </c>
      <c r="W626" s="12">
        <f t="shared" si="99"/>
        <v>7776195368689.7549</v>
      </c>
    </row>
    <row r="627" spans="1:23" x14ac:dyDescent="0.3">
      <c r="A627" s="2">
        <v>36192</v>
      </c>
      <c r="B627" s="4">
        <v>9027.5</v>
      </c>
      <c r="C627" s="4">
        <f t="shared" si="94"/>
        <v>9027500</v>
      </c>
      <c r="D627" s="4">
        <v>99502</v>
      </c>
      <c r="E627" s="4">
        <v>141839</v>
      </c>
      <c r="F627" s="4">
        <v>42337</v>
      </c>
      <c r="G627" s="4" t="s">
        <v>9</v>
      </c>
      <c r="H627" s="4" t="s">
        <v>9</v>
      </c>
      <c r="I627" s="4">
        <v>5588099467924.9697</v>
      </c>
      <c r="J627" s="3">
        <v>164.7</v>
      </c>
      <c r="K627" s="8">
        <f t="shared" si="93"/>
        <v>1.3869641772920462</v>
      </c>
      <c r="L627" s="9">
        <f t="shared" si="100"/>
        <v>0.61900852594017941</v>
      </c>
      <c r="M627" s="10">
        <f t="shared" si="101"/>
        <v>1758355</v>
      </c>
      <c r="N627" s="10">
        <f t="shared" si="102"/>
        <v>1659428</v>
      </c>
      <c r="O627" s="10">
        <f t="shared" si="103"/>
        <v>-98927</v>
      </c>
      <c r="P627" s="11">
        <f t="shared" si="104"/>
        <v>0.19477762392689005</v>
      </c>
      <c r="Q627" s="11">
        <f t="shared" si="105"/>
        <v>0.18381921905289395</v>
      </c>
      <c r="R627" s="11">
        <f t="shared" si="106"/>
        <v>-1.0958404873996123E-2</v>
      </c>
      <c r="S627" s="12">
        <f t="shared" si="95"/>
        <v>12520819110503.947</v>
      </c>
      <c r="T627" s="12">
        <f t="shared" si="96"/>
        <v>138005709568.91318</v>
      </c>
      <c r="U627" s="12">
        <f t="shared" si="97"/>
        <v>196725611942.92654</v>
      </c>
      <c r="V627" s="12">
        <f t="shared" si="98"/>
        <v>58719902374.013367</v>
      </c>
      <c r="W627" s="12">
        <f t="shared" si="99"/>
        <v>7750493781156.6768</v>
      </c>
    </row>
    <row r="628" spans="1:23" x14ac:dyDescent="0.3">
      <c r="A628" s="2">
        <v>36220</v>
      </c>
      <c r="B628" s="4">
        <v>9148.6</v>
      </c>
      <c r="C628" s="4">
        <f t="shared" si="94"/>
        <v>9148600</v>
      </c>
      <c r="D628" s="4">
        <v>130416</v>
      </c>
      <c r="E628" s="4">
        <v>152825</v>
      </c>
      <c r="F628" s="4">
        <v>22409</v>
      </c>
      <c r="G628" s="4" t="s">
        <v>9</v>
      </c>
      <c r="H628" s="4" t="s">
        <v>9</v>
      </c>
      <c r="I628" s="4">
        <v>5643045679358.3203</v>
      </c>
      <c r="J628" s="3">
        <v>164.8</v>
      </c>
      <c r="K628" s="8">
        <f t="shared" si="93"/>
        <v>1.3861225728155337</v>
      </c>
      <c r="L628" s="9">
        <f t="shared" si="100"/>
        <v>0.61682068068975804</v>
      </c>
      <c r="M628" s="10">
        <f t="shared" si="101"/>
        <v>1770841</v>
      </c>
      <c r="N628" s="10">
        <f t="shared" si="102"/>
        <v>1680510</v>
      </c>
      <c r="O628" s="10">
        <f t="shared" si="103"/>
        <v>-90331</v>
      </c>
      <c r="P628" s="11">
        <f t="shared" si="104"/>
        <v>0.19356415189209278</v>
      </c>
      <c r="Q628" s="11">
        <f t="shared" si="105"/>
        <v>0.18369040071704959</v>
      </c>
      <c r="R628" s="11">
        <f t="shared" si="106"/>
        <v>-9.8737511750431762E-3</v>
      </c>
      <c r="S628" s="12">
        <f t="shared" si="95"/>
        <v>12681080969660.193</v>
      </c>
      <c r="T628" s="12">
        <f t="shared" si="96"/>
        <v>180772561456.31064</v>
      </c>
      <c r="U628" s="12">
        <f t="shared" si="97"/>
        <v>211834182190.53394</v>
      </c>
      <c r="V628" s="12">
        <f t="shared" si="98"/>
        <v>31061620734.223297</v>
      </c>
      <c r="W628" s="12">
        <f t="shared" si="99"/>
        <v>7821952995587.7363</v>
      </c>
    </row>
    <row r="629" spans="1:23" x14ac:dyDescent="0.3">
      <c r="A629" s="2">
        <v>36251</v>
      </c>
      <c r="B629" s="4">
        <v>9148.6</v>
      </c>
      <c r="C629" s="4">
        <f t="shared" si="94"/>
        <v>9148600</v>
      </c>
      <c r="D629" s="4">
        <v>266229</v>
      </c>
      <c r="E629" s="4">
        <v>152770</v>
      </c>
      <c r="F629" s="4">
        <v>-113459</v>
      </c>
      <c r="G629" s="4" t="s">
        <v>9</v>
      </c>
      <c r="H629" s="4" t="s">
        <v>9</v>
      </c>
      <c r="I629" s="4">
        <v>5675647233080.5195</v>
      </c>
      <c r="J629" s="3">
        <v>165.9</v>
      </c>
      <c r="K629" s="8">
        <f t="shared" si="93"/>
        <v>1.3769318866787221</v>
      </c>
      <c r="L629" s="9">
        <f t="shared" si="100"/>
        <v>0.62038423726914715</v>
      </c>
      <c r="M629" s="10">
        <f t="shared" si="101"/>
        <v>1776068</v>
      </c>
      <c r="N629" s="10">
        <f t="shared" si="102"/>
        <v>1696880</v>
      </c>
      <c r="O629" s="10">
        <f t="shared" si="103"/>
        <v>-79187</v>
      </c>
      <c r="P629" s="11">
        <f t="shared" si="104"/>
        <v>0.19413549614148612</v>
      </c>
      <c r="Q629" s="11">
        <f t="shared" si="105"/>
        <v>0.18547974553483593</v>
      </c>
      <c r="R629" s="11">
        <f t="shared" si="106"/>
        <v>-8.6556413003082439E-3</v>
      </c>
      <c r="S629" s="12">
        <f t="shared" si="95"/>
        <v>12596999058468.957</v>
      </c>
      <c r="T629" s="12">
        <f t="shared" si="96"/>
        <v>366579199258.58954</v>
      </c>
      <c r="U629" s="12">
        <f t="shared" si="97"/>
        <v>210353884327.90836</v>
      </c>
      <c r="V629" s="12">
        <f t="shared" si="98"/>
        <v>-156225314930.68115</v>
      </c>
      <c r="W629" s="12">
        <f t="shared" si="99"/>
        <v>7814979652768.4287</v>
      </c>
    </row>
    <row r="630" spans="1:23" x14ac:dyDescent="0.3">
      <c r="A630" s="2">
        <v>36281</v>
      </c>
      <c r="B630" s="4">
        <v>9148.6</v>
      </c>
      <c r="C630" s="4">
        <f t="shared" si="94"/>
        <v>9148600</v>
      </c>
      <c r="D630" s="4">
        <v>98663</v>
      </c>
      <c r="E630" s="4">
        <v>122631</v>
      </c>
      <c r="F630" s="4">
        <v>23969</v>
      </c>
      <c r="G630" s="4" t="s">
        <v>9</v>
      </c>
      <c r="H630" s="4" t="s">
        <v>9</v>
      </c>
      <c r="I630" s="4">
        <v>5562741424540.4297</v>
      </c>
      <c r="J630" s="3">
        <v>166</v>
      </c>
      <c r="K630" s="8">
        <f t="shared" si="93"/>
        <v>1.3761024096385541</v>
      </c>
      <c r="L630" s="9">
        <f t="shared" si="100"/>
        <v>0.6080429163522757</v>
      </c>
      <c r="M630" s="10">
        <f t="shared" si="101"/>
        <v>1779453</v>
      </c>
      <c r="N630" s="10">
        <f t="shared" si="102"/>
        <v>1685454</v>
      </c>
      <c r="O630" s="10">
        <f t="shared" si="103"/>
        <v>-93997</v>
      </c>
      <c r="P630" s="11">
        <f t="shared" si="104"/>
        <v>0.19450549810900028</v>
      </c>
      <c r="Q630" s="11">
        <f t="shared" si="105"/>
        <v>0.18423081127166999</v>
      </c>
      <c r="R630" s="11">
        <f t="shared" si="106"/>
        <v>-1.0274468224646394E-2</v>
      </c>
      <c r="S630" s="12">
        <f t="shared" si="95"/>
        <v>12589410504819.275</v>
      </c>
      <c r="T630" s="12">
        <f t="shared" si="96"/>
        <v>135770392042.16867</v>
      </c>
      <c r="U630" s="12">
        <f t="shared" si="97"/>
        <v>168752814596.38553</v>
      </c>
      <c r="V630" s="12">
        <f t="shared" si="98"/>
        <v>32983798656.626503</v>
      </c>
      <c r="W630" s="12">
        <f t="shared" si="99"/>
        <v>7654901878506.2881</v>
      </c>
    </row>
    <row r="631" spans="1:23" x14ac:dyDescent="0.3">
      <c r="A631" s="2">
        <v>36312</v>
      </c>
      <c r="B631" s="4">
        <v>9252.6</v>
      </c>
      <c r="C631" s="4">
        <f t="shared" si="94"/>
        <v>9252600</v>
      </c>
      <c r="D631" s="4">
        <v>199507</v>
      </c>
      <c r="E631" s="4">
        <v>145939</v>
      </c>
      <c r="F631" s="4">
        <v>-53568</v>
      </c>
      <c r="G631" s="4" t="s">
        <v>9</v>
      </c>
      <c r="H631" s="4" t="s">
        <v>9</v>
      </c>
      <c r="I631" s="4">
        <v>5595743189875.8301</v>
      </c>
      <c r="J631" s="3">
        <v>166</v>
      </c>
      <c r="K631" s="8">
        <f t="shared" si="93"/>
        <v>1.3761024096385541</v>
      </c>
      <c r="L631" s="9">
        <f t="shared" si="100"/>
        <v>0.60477521884398222</v>
      </c>
      <c r="M631" s="10">
        <f t="shared" si="101"/>
        <v>1791102</v>
      </c>
      <c r="N631" s="10">
        <f t="shared" si="102"/>
        <v>1694641</v>
      </c>
      <c r="O631" s="10">
        <f t="shared" si="103"/>
        <v>-96459</v>
      </c>
      <c r="P631" s="11">
        <f t="shared" si="104"/>
        <v>0.19357823746838726</v>
      </c>
      <c r="Q631" s="11">
        <f t="shared" si="105"/>
        <v>0.18315295160279274</v>
      </c>
      <c r="R631" s="11">
        <f t="shared" si="106"/>
        <v>-1.0425069710135529E-2</v>
      </c>
      <c r="S631" s="12">
        <f t="shared" si="95"/>
        <v>12732525155421.686</v>
      </c>
      <c r="T631" s="12">
        <f t="shared" si="96"/>
        <v>274542063439.75903</v>
      </c>
      <c r="U631" s="12">
        <f t="shared" si="97"/>
        <v>200827009560.24097</v>
      </c>
      <c r="V631" s="12">
        <f t="shared" si="98"/>
        <v>-73715053879.518066</v>
      </c>
      <c r="W631" s="12">
        <f t="shared" si="99"/>
        <v>7700315687306.6592</v>
      </c>
    </row>
    <row r="632" spans="1:23" x14ac:dyDescent="0.3">
      <c r="A632" s="2">
        <v>36342</v>
      </c>
      <c r="B632" s="4">
        <v>9252.6</v>
      </c>
      <c r="C632" s="4">
        <f t="shared" si="94"/>
        <v>9252600</v>
      </c>
      <c r="D632" s="4">
        <v>121923</v>
      </c>
      <c r="E632" s="4">
        <v>147086</v>
      </c>
      <c r="F632" s="4">
        <v>25164</v>
      </c>
      <c r="G632" s="4" t="s">
        <v>9</v>
      </c>
      <c r="H632" s="4" t="s">
        <v>9</v>
      </c>
      <c r="I632" s="4">
        <v>5632318946849.8301</v>
      </c>
      <c r="J632" s="3">
        <v>166.7</v>
      </c>
      <c r="K632" s="8">
        <f t="shared" si="93"/>
        <v>1.3703239352129575</v>
      </c>
      <c r="L632" s="9">
        <f t="shared" si="100"/>
        <v>0.60872824361258782</v>
      </c>
      <c r="M632" s="10">
        <f t="shared" si="101"/>
        <v>1793302</v>
      </c>
      <c r="N632" s="10">
        <f t="shared" si="102"/>
        <v>1697920</v>
      </c>
      <c r="O632" s="10">
        <f t="shared" si="103"/>
        <v>-95379</v>
      </c>
      <c r="P632" s="11">
        <f t="shared" si="104"/>
        <v>0.193816008473294</v>
      </c>
      <c r="Q632" s="11">
        <f t="shared" si="105"/>
        <v>0.18350733847783327</v>
      </c>
      <c r="R632" s="11">
        <f t="shared" si="106"/>
        <v>-1.0308345762272226E-2</v>
      </c>
      <c r="S632" s="12">
        <f t="shared" si="95"/>
        <v>12679059242951.41</v>
      </c>
      <c r="T632" s="12">
        <f t="shared" si="96"/>
        <v>167074005152.96942</v>
      </c>
      <c r="U632" s="12">
        <f t="shared" si="97"/>
        <v>201555466334.73306</v>
      </c>
      <c r="V632" s="12">
        <f t="shared" si="98"/>
        <v>34482831505.698868</v>
      </c>
      <c r="W632" s="12">
        <f t="shared" si="99"/>
        <v>7718101463621.7598</v>
      </c>
    </row>
    <row r="633" spans="1:23" x14ac:dyDescent="0.3">
      <c r="A633" s="2">
        <v>36373</v>
      </c>
      <c r="B633" s="4">
        <v>9252.6</v>
      </c>
      <c r="C633" s="4">
        <f t="shared" si="94"/>
        <v>9252600</v>
      </c>
      <c r="D633" s="4">
        <v>126324</v>
      </c>
      <c r="E633" s="4">
        <v>129127</v>
      </c>
      <c r="F633" s="4">
        <v>2803</v>
      </c>
      <c r="G633" s="4" t="s">
        <v>9</v>
      </c>
      <c r="H633" s="4" t="s">
        <v>9</v>
      </c>
      <c r="I633" s="4">
        <v>5626552692300.04</v>
      </c>
      <c r="J633" s="3">
        <v>167.1</v>
      </c>
      <c r="K633" s="8">
        <f t="shared" si="93"/>
        <v>1.3670436864153201</v>
      </c>
      <c r="L633" s="9">
        <f t="shared" si="100"/>
        <v>0.60810503991310982</v>
      </c>
      <c r="M633" s="10">
        <f t="shared" si="101"/>
        <v>1807885</v>
      </c>
      <c r="N633" s="10">
        <f t="shared" si="102"/>
        <v>1704140</v>
      </c>
      <c r="O633" s="10">
        <f t="shared" si="103"/>
        <v>-103742</v>
      </c>
      <c r="P633" s="11">
        <f t="shared" si="104"/>
        <v>0.19539210600263709</v>
      </c>
      <c r="Q633" s="11">
        <f t="shared" si="105"/>
        <v>0.18417958195534229</v>
      </c>
      <c r="R633" s="11">
        <f t="shared" si="106"/>
        <v>-1.1212199814106306E-2</v>
      </c>
      <c r="S633" s="12">
        <f t="shared" si="95"/>
        <v>12648708412926.391</v>
      </c>
      <c r="T633" s="12">
        <f t="shared" si="96"/>
        <v>172690426642.72891</v>
      </c>
      <c r="U633" s="12">
        <f t="shared" si="97"/>
        <v>176522250095.75104</v>
      </c>
      <c r="V633" s="12">
        <f t="shared" si="98"/>
        <v>3831823453.0221424</v>
      </c>
      <c r="W633" s="12">
        <f t="shared" si="99"/>
        <v>7691743334291.8916</v>
      </c>
    </row>
    <row r="634" spans="1:23" x14ac:dyDescent="0.3">
      <c r="A634" s="2">
        <v>36404</v>
      </c>
      <c r="B634" s="4">
        <v>9405.1</v>
      </c>
      <c r="C634" s="4">
        <f t="shared" si="94"/>
        <v>9405100</v>
      </c>
      <c r="D634" s="4">
        <v>200413</v>
      </c>
      <c r="E634" s="4">
        <v>142371</v>
      </c>
      <c r="F634" s="4">
        <v>-58042</v>
      </c>
      <c r="G634" s="4" t="s">
        <v>9</v>
      </c>
      <c r="H634" s="4" t="s">
        <v>9</v>
      </c>
      <c r="I634" s="4">
        <v>5665821661922.6104</v>
      </c>
      <c r="J634" s="3">
        <v>167.8</v>
      </c>
      <c r="K634" s="8">
        <f t="shared" si="93"/>
        <v>1.3613408820023836</v>
      </c>
      <c r="L634" s="9">
        <f t="shared" si="100"/>
        <v>0.60242014034115643</v>
      </c>
      <c r="M634" s="10">
        <f t="shared" si="101"/>
        <v>1827303</v>
      </c>
      <c r="N634" s="10">
        <f t="shared" si="102"/>
        <v>1702942</v>
      </c>
      <c r="O634" s="10">
        <f t="shared" si="103"/>
        <v>-124359</v>
      </c>
      <c r="P634" s="11">
        <f t="shared" si="104"/>
        <v>0.19428852431127791</v>
      </c>
      <c r="Q634" s="11">
        <f t="shared" si="105"/>
        <v>0.18106580472296946</v>
      </c>
      <c r="R634" s="11">
        <f t="shared" si="106"/>
        <v>-1.3222506937725276E-2</v>
      </c>
      <c r="S634" s="12">
        <f t="shared" si="95"/>
        <v>12803547129320.617</v>
      </c>
      <c r="T634" s="12">
        <f t="shared" si="96"/>
        <v>272830410184.74368</v>
      </c>
      <c r="U634" s="12">
        <f t="shared" si="97"/>
        <v>193815462711.56134</v>
      </c>
      <c r="V634" s="12">
        <f t="shared" si="98"/>
        <v>-79014947473.182343</v>
      </c>
      <c r="W634" s="12">
        <f t="shared" si="99"/>
        <v>7713114658509.9375</v>
      </c>
    </row>
    <row r="635" spans="1:23" x14ac:dyDescent="0.3">
      <c r="A635" s="2">
        <v>36434</v>
      </c>
      <c r="B635" s="4">
        <v>9405.1</v>
      </c>
      <c r="C635" s="4">
        <f t="shared" si="94"/>
        <v>9405100</v>
      </c>
      <c r="D635" s="4">
        <v>121035</v>
      </c>
      <c r="E635" s="4">
        <v>147361</v>
      </c>
      <c r="F635" s="4">
        <v>26326</v>
      </c>
      <c r="G635" s="4" t="s">
        <v>9</v>
      </c>
      <c r="H635" s="4" t="s">
        <v>9</v>
      </c>
      <c r="I635" s="4">
        <v>5652679330611.0195</v>
      </c>
      <c r="J635" s="3">
        <v>168.1</v>
      </c>
      <c r="K635" s="8">
        <f t="shared" si="93"/>
        <v>1.3589113622843545</v>
      </c>
      <c r="L635" s="9">
        <f t="shared" si="100"/>
        <v>0.60102277813218563</v>
      </c>
      <c r="M635" s="10">
        <f t="shared" si="101"/>
        <v>1828364</v>
      </c>
      <c r="N635" s="10">
        <f t="shared" si="102"/>
        <v>1697890</v>
      </c>
      <c r="O635" s="10">
        <f t="shared" si="103"/>
        <v>-130473</v>
      </c>
      <c r="P635" s="11">
        <f t="shared" si="104"/>
        <v>0.19440133544566246</v>
      </c>
      <c r="Q635" s="11">
        <f t="shared" si="105"/>
        <v>0.18052864934982085</v>
      </c>
      <c r="R635" s="11">
        <f t="shared" si="106"/>
        <v>-1.3872579770550021E-2</v>
      </c>
      <c r="S635" s="12">
        <f t="shared" si="95"/>
        <v>12780697253420.582</v>
      </c>
      <c r="T635" s="12">
        <f t="shared" si="96"/>
        <v>164475836734.08685</v>
      </c>
      <c r="U635" s="12">
        <f t="shared" si="97"/>
        <v>200250537257.58478</v>
      </c>
      <c r="V635" s="12">
        <f t="shared" si="98"/>
        <v>35774700523.497917</v>
      </c>
      <c r="W635" s="12">
        <f t="shared" si="99"/>
        <v>7681490169717.2334</v>
      </c>
    </row>
    <row r="636" spans="1:23" x14ac:dyDescent="0.3">
      <c r="A636" s="2">
        <v>36465</v>
      </c>
      <c r="B636" s="4">
        <v>9405.1</v>
      </c>
      <c r="C636" s="4">
        <f t="shared" si="94"/>
        <v>9405100</v>
      </c>
      <c r="D636" s="4">
        <v>121375</v>
      </c>
      <c r="E636" s="4">
        <v>148406</v>
      </c>
      <c r="F636" s="4">
        <v>27031</v>
      </c>
      <c r="G636" s="4" t="s">
        <v>9</v>
      </c>
      <c r="H636" s="4" t="s">
        <v>9</v>
      </c>
      <c r="I636" s="4">
        <v>5664867046795.7695</v>
      </c>
      <c r="J636" s="3">
        <v>168.4</v>
      </c>
      <c r="K636" s="8">
        <f t="shared" si="93"/>
        <v>1.3564904988123514</v>
      </c>
      <c r="L636" s="9">
        <f t="shared" si="100"/>
        <v>0.60231864060943208</v>
      </c>
      <c r="M636" s="10">
        <f t="shared" si="101"/>
        <v>1835761</v>
      </c>
      <c r="N636" s="10">
        <f t="shared" si="102"/>
        <v>1715381</v>
      </c>
      <c r="O636" s="10">
        <f t="shared" si="103"/>
        <v>-120379</v>
      </c>
      <c r="P636" s="11">
        <f t="shared" si="104"/>
        <v>0.19518782362760631</v>
      </c>
      <c r="Q636" s="11">
        <f t="shared" si="105"/>
        <v>0.18238838502514593</v>
      </c>
      <c r="R636" s="11">
        <f t="shared" si="106"/>
        <v>-1.2799332277168771E-2</v>
      </c>
      <c r="S636" s="12">
        <f t="shared" si="95"/>
        <v>12757928790380.045</v>
      </c>
      <c r="T636" s="12">
        <f t="shared" si="96"/>
        <v>164644034293.34915</v>
      </c>
      <c r="U636" s="12">
        <f t="shared" si="97"/>
        <v>201311328966.74582</v>
      </c>
      <c r="V636" s="12">
        <f t="shared" si="98"/>
        <v>36667294673.396667</v>
      </c>
      <c r="W636" s="12">
        <f t="shared" si="99"/>
        <v>7684338326013.6455</v>
      </c>
    </row>
    <row r="637" spans="1:23" x14ac:dyDescent="0.3">
      <c r="A637" s="2">
        <v>36495</v>
      </c>
      <c r="B637" s="4">
        <v>9607.7000000000007</v>
      </c>
      <c r="C637" s="4">
        <f t="shared" si="94"/>
        <v>9607700</v>
      </c>
      <c r="D637" s="4">
        <v>201196</v>
      </c>
      <c r="E637" s="4">
        <v>168114</v>
      </c>
      <c r="F637" s="4">
        <v>-33081</v>
      </c>
      <c r="G637" s="4" t="s">
        <v>9</v>
      </c>
      <c r="H637" s="4" t="s">
        <v>9</v>
      </c>
      <c r="I637" s="4">
        <v>5714083031138.8799</v>
      </c>
      <c r="J637" s="3">
        <v>168.8</v>
      </c>
      <c r="K637" s="8">
        <f t="shared" si="93"/>
        <v>1.3532760663507108</v>
      </c>
      <c r="L637" s="9">
        <f t="shared" si="100"/>
        <v>0.59473995140760849</v>
      </c>
      <c r="M637" s="10">
        <f t="shared" si="101"/>
        <v>1858311</v>
      </c>
      <c r="N637" s="10">
        <f t="shared" si="102"/>
        <v>1699692</v>
      </c>
      <c r="O637" s="10">
        <f t="shared" si="103"/>
        <v>-158616</v>
      </c>
      <c r="P637" s="11">
        <f t="shared" si="104"/>
        <v>0.19341892440438399</v>
      </c>
      <c r="Q637" s="11">
        <f t="shared" si="105"/>
        <v>0.17690935395568139</v>
      </c>
      <c r="R637" s="11">
        <f t="shared" si="106"/>
        <v>-1.6509258199152763E-2</v>
      </c>
      <c r="S637" s="12">
        <f t="shared" si="95"/>
        <v>13001870462677.725</v>
      </c>
      <c r="T637" s="12">
        <f t="shared" si="96"/>
        <v>272273731445.49759</v>
      </c>
      <c r="U637" s="12">
        <f t="shared" si="97"/>
        <v>227504652618.4834</v>
      </c>
      <c r="V637" s="12">
        <f t="shared" si="98"/>
        <v>-44767725550.947861</v>
      </c>
      <c r="W637" s="12">
        <f t="shared" si="99"/>
        <v>7732731807180.9697</v>
      </c>
    </row>
    <row r="638" spans="1:23" x14ac:dyDescent="0.3">
      <c r="A638" s="2">
        <v>36526</v>
      </c>
      <c r="B638" s="4">
        <v>9607.7000000000007</v>
      </c>
      <c r="C638" s="4">
        <f t="shared" si="94"/>
        <v>9607700</v>
      </c>
      <c r="D638" s="4">
        <v>189478</v>
      </c>
      <c r="E638" s="4">
        <v>127326</v>
      </c>
      <c r="F638" s="4">
        <v>-62152</v>
      </c>
      <c r="G638" s="4" t="s">
        <v>9</v>
      </c>
      <c r="H638" s="4" t="s">
        <v>9</v>
      </c>
      <c r="I638" s="4">
        <v>5751743092605.5</v>
      </c>
      <c r="J638" s="3">
        <v>169.3</v>
      </c>
      <c r="K638" s="8">
        <f t="shared" si="93"/>
        <v>1.3492793857058474</v>
      </c>
      <c r="L638" s="9">
        <f t="shared" si="100"/>
        <v>0.5986597304875777</v>
      </c>
      <c r="M638" s="10">
        <f t="shared" si="101"/>
        <v>1876061</v>
      </c>
      <c r="N638" s="10">
        <f t="shared" si="102"/>
        <v>1725795</v>
      </c>
      <c r="O638" s="10">
        <f t="shared" si="103"/>
        <v>-150263</v>
      </c>
      <c r="P638" s="11">
        <f t="shared" si="104"/>
        <v>0.19526640090760536</v>
      </c>
      <c r="Q638" s="11">
        <f t="shared" si="105"/>
        <v>0.17962623728884125</v>
      </c>
      <c r="R638" s="11">
        <f t="shared" si="106"/>
        <v>-1.5639851369214277E-2</v>
      </c>
      <c r="S638" s="12">
        <f t="shared" si="95"/>
        <v>12963471554046.07</v>
      </c>
      <c r="T638" s="12">
        <f t="shared" si="96"/>
        <v>255658759444.77255</v>
      </c>
      <c r="U638" s="12">
        <f t="shared" si="97"/>
        <v>171798347064.38272</v>
      </c>
      <c r="V638" s="12">
        <f t="shared" si="98"/>
        <v>-83860412380.389832</v>
      </c>
      <c r="W638" s="12">
        <f t="shared" si="99"/>
        <v>7760708386728.5996</v>
      </c>
    </row>
    <row r="639" spans="1:23" x14ac:dyDescent="0.3">
      <c r="A639" s="2">
        <v>36557</v>
      </c>
      <c r="B639" s="4">
        <v>9607.7000000000007</v>
      </c>
      <c r="C639" s="4">
        <f t="shared" si="94"/>
        <v>9607700</v>
      </c>
      <c r="D639" s="4">
        <v>108675</v>
      </c>
      <c r="E639" s="4">
        <v>150409</v>
      </c>
      <c r="F639" s="4">
        <v>41734</v>
      </c>
      <c r="G639" s="4" t="s">
        <v>9</v>
      </c>
      <c r="H639" s="4" t="s">
        <v>9</v>
      </c>
      <c r="I639" s="4">
        <v>5702651446667.0303</v>
      </c>
      <c r="J639" s="3">
        <v>170</v>
      </c>
      <c r="K639" s="8">
        <f t="shared" si="93"/>
        <v>1.3437235294117647</v>
      </c>
      <c r="L639" s="9">
        <f t="shared" si="100"/>
        <v>0.59355011570584326</v>
      </c>
      <c r="M639" s="10">
        <f t="shared" si="101"/>
        <v>1885234</v>
      </c>
      <c r="N639" s="10">
        <f t="shared" si="102"/>
        <v>1734365</v>
      </c>
      <c r="O639" s="10">
        <f t="shared" si="103"/>
        <v>-150866</v>
      </c>
      <c r="P639" s="11">
        <f t="shared" si="104"/>
        <v>0.19622115594783351</v>
      </c>
      <c r="Q639" s="11">
        <f t="shared" si="105"/>
        <v>0.18051823016955151</v>
      </c>
      <c r="R639" s="11">
        <f t="shared" si="106"/>
        <v>-1.5702613528732163E-2</v>
      </c>
      <c r="S639" s="12">
        <f t="shared" si="95"/>
        <v>12910092553529.412</v>
      </c>
      <c r="T639" s="12">
        <f t="shared" si="96"/>
        <v>146029154558.82352</v>
      </c>
      <c r="U639" s="12">
        <f t="shared" si="97"/>
        <v>202108112335.2941</v>
      </c>
      <c r="V639" s="12">
        <f t="shared" si="98"/>
        <v>56078957776.470581</v>
      </c>
      <c r="W639" s="12">
        <f t="shared" si="99"/>
        <v>7662786928920.5273</v>
      </c>
    </row>
    <row r="640" spans="1:23" x14ac:dyDescent="0.3">
      <c r="A640" s="2">
        <v>36586</v>
      </c>
      <c r="B640" s="4">
        <v>9709.5</v>
      </c>
      <c r="C640" s="4">
        <f t="shared" si="94"/>
        <v>9709500</v>
      </c>
      <c r="D640" s="4">
        <v>135582</v>
      </c>
      <c r="E640" s="4">
        <v>170962</v>
      </c>
      <c r="F640" s="4">
        <v>35380</v>
      </c>
      <c r="G640" s="4" t="s">
        <v>9</v>
      </c>
      <c r="H640" s="4" t="s">
        <v>9</v>
      </c>
      <c r="I640" s="4">
        <v>5725649856797.4502</v>
      </c>
      <c r="J640" s="3">
        <v>171</v>
      </c>
      <c r="K640" s="8">
        <f t="shared" si="93"/>
        <v>1.3358654970760233</v>
      </c>
      <c r="L640" s="9">
        <f t="shared" si="100"/>
        <v>0.58969564414207221</v>
      </c>
      <c r="M640" s="10">
        <f t="shared" si="101"/>
        <v>1890400</v>
      </c>
      <c r="N640" s="10">
        <f t="shared" si="102"/>
        <v>1752502</v>
      </c>
      <c r="O640" s="10">
        <f t="shared" si="103"/>
        <v>-137895</v>
      </c>
      <c r="P640" s="11">
        <f t="shared" si="104"/>
        <v>0.19469591637056491</v>
      </c>
      <c r="Q640" s="11">
        <f t="shared" si="105"/>
        <v>0.18049353725732531</v>
      </c>
      <c r="R640" s="11">
        <f t="shared" si="106"/>
        <v>-1.4202070137494206E-2</v>
      </c>
      <c r="S640" s="12">
        <f t="shared" si="95"/>
        <v>12970586043859.648</v>
      </c>
      <c r="T640" s="12">
        <f t="shared" si="96"/>
        <v>181119315824.5614</v>
      </c>
      <c r="U640" s="12">
        <f t="shared" si="97"/>
        <v>228382237111.11108</v>
      </c>
      <c r="V640" s="12">
        <f t="shared" si="98"/>
        <v>47262921286.549706</v>
      </c>
      <c r="W640" s="12">
        <f t="shared" si="99"/>
        <v>7648698092033.9873</v>
      </c>
    </row>
    <row r="641" spans="1:23" x14ac:dyDescent="0.3">
      <c r="A641" s="2">
        <v>36617</v>
      </c>
      <c r="B641" s="4">
        <v>9709.5</v>
      </c>
      <c r="C641" s="4">
        <f t="shared" si="94"/>
        <v>9709500</v>
      </c>
      <c r="D641" s="4">
        <v>295151</v>
      </c>
      <c r="E641" s="4">
        <v>135653</v>
      </c>
      <c r="F641" s="4">
        <v>-159497</v>
      </c>
      <c r="G641" s="4" t="s">
        <v>9</v>
      </c>
      <c r="H641" s="4" t="s">
        <v>9</v>
      </c>
      <c r="I641" s="4">
        <v>5750620100381.3604</v>
      </c>
      <c r="J641" s="3">
        <v>170.9</v>
      </c>
      <c r="K641" s="8">
        <f t="shared" si="93"/>
        <v>1.3366471620830895</v>
      </c>
      <c r="L641" s="9">
        <f t="shared" si="100"/>
        <v>0.59226737735015811</v>
      </c>
      <c r="M641" s="10">
        <f t="shared" si="101"/>
        <v>1919322</v>
      </c>
      <c r="N641" s="10">
        <f t="shared" si="102"/>
        <v>1735385</v>
      </c>
      <c r="O641" s="10">
        <f t="shared" si="103"/>
        <v>-183933</v>
      </c>
      <c r="P641" s="11">
        <f t="shared" si="104"/>
        <v>0.19767464854008959</v>
      </c>
      <c r="Q641" s="11">
        <f t="shared" si="105"/>
        <v>0.17873062464596529</v>
      </c>
      <c r="R641" s="11">
        <f t="shared" si="106"/>
        <v>-1.8943611926463773E-2</v>
      </c>
      <c r="S641" s="12">
        <f t="shared" si="95"/>
        <v>12978175620245.758</v>
      </c>
      <c r="T641" s="12">
        <f t="shared" si="96"/>
        <v>394512746535.98596</v>
      </c>
      <c r="U641" s="12">
        <f t="shared" si="97"/>
        <v>181320197478.05734</v>
      </c>
      <c r="V641" s="12">
        <f t="shared" si="98"/>
        <v>-213191212410.76654</v>
      </c>
      <c r="W641" s="12">
        <f t="shared" si="99"/>
        <v>7686550037392.7168</v>
      </c>
    </row>
    <row r="642" spans="1:23" x14ac:dyDescent="0.3">
      <c r="A642" s="2">
        <v>36647</v>
      </c>
      <c r="B642" s="4">
        <v>9709.5</v>
      </c>
      <c r="C642" s="4">
        <f t="shared" si="94"/>
        <v>9709500</v>
      </c>
      <c r="D642" s="4">
        <v>146002</v>
      </c>
      <c r="E642" s="4">
        <v>149612</v>
      </c>
      <c r="F642" s="4">
        <v>3611</v>
      </c>
      <c r="G642" s="4" t="s">
        <v>9</v>
      </c>
      <c r="H642" s="4" t="s">
        <v>9</v>
      </c>
      <c r="I642" s="4">
        <v>5660725641994.2695</v>
      </c>
      <c r="J642" s="3">
        <v>171.2</v>
      </c>
      <c r="K642" s="8">
        <f t="shared" ref="K642:K705" si="107">J$783/J642</f>
        <v>1.334304906542056</v>
      </c>
      <c r="L642" s="9">
        <f t="shared" si="100"/>
        <v>0.58300897492087844</v>
      </c>
      <c r="M642" s="10">
        <f t="shared" si="101"/>
        <v>1966661</v>
      </c>
      <c r="N642" s="10">
        <f t="shared" si="102"/>
        <v>1762366</v>
      </c>
      <c r="O642" s="10">
        <f t="shared" si="103"/>
        <v>-204291</v>
      </c>
      <c r="P642" s="11">
        <f t="shared" si="104"/>
        <v>0.20255018281064938</v>
      </c>
      <c r="Q642" s="11">
        <f t="shared" si="105"/>
        <v>0.1815094495082136</v>
      </c>
      <c r="R642" s="11">
        <f t="shared" si="106"/>
        <v>-2.1040321334775219E-2</v>
      </c>
      <c r="S642" s="12">
        <f t="shared" si="95"/>
        <v>12955433490070.094</v>
      </c>
      <c r="T642" s="12">
        <f t="shared" si="96"/>
        <v>194811184964.95325</v>
      </c>
      <c r="U642" s="12">
        <f t="shared" si="97"/>
        <v>199628025677.5701</v>
      </c>
      <c r="V642" s="12">
        <f t="shared" si="98"/>
        <v>4818175017.523365</v>
      </c>
      <c r="W642" s="12">
        <f t="shared" si="99"/>
        <v>7553133998701.3838</v>
      </c>
    </row>
    <row r="643" spans="1:23" x14ac:dyDescent="0.3">
      <c r="A643" s="2">
        <v>36678</v>
      </c>
      <c r="B643" s="4">
        <v>9949.1</v>
      </c>
      <c r="C643" s="4">
        <f t="shared" si="94"/>
        <v>9949100</v>
      </c>
      <c r="D643" s="4">
        <v>214875</v>
      </c>
      <c r="E643" s="4">
        <v>158986</v>
      </c>
      <c r="F643" s="4">
        <v>-55888</v>
      </c>
      <c r="G643" s="4" t="s">
        <v>9</v>
      </c>
      <c r="H643" s="4" t="s">
        <v>9</v>
      </c>
      <c r="I643" s="4">
        <v>5646486626691.1299</v>
      </c>
      <c r="J643" s="3">
        <v>172.2</v>
      </c>
      <c r="K643" s="8">
        <f t="shared" si="107"/>
        <v>1.3265563298490128</v>
      </c>
      <c r="L643" s="9">
        <f t="shared" si="100"/>
        <v>0.5675374281785418</v>
      </c>
      <c r="M643" s="10">
        <f t="shared" si="101"/>
        <v>1982029</v>
      </c>
      <c r="N643" s="10">
        <f t="shared" si="102"/>
        <v>1775413</v>
      </c>
      <c r="O643" s="10">
        <f t="shared" si="103"/>
        <v>-206611</v>
      </c>
      <c r="P643" s="11">
        <f t="shared" si="104"/>
        <v>0.19921691409273201</v>
      </c>
      <c r="Q643" s="11">
        <f t="shared" si="105"/>
        <v>0.17844960850730215</v>
      </c>
      <c r="R643" s="11">
        <f t="shared" si="106"/>
        <v>-2.0766803027409516E-2</v>
      </c>
      <c r="S643" s="12">
        <f t="shared" si="95"/>
        <v>13198041581300.814</v>
      </c>
      <c r="T643" s="12">
        <f t="shared" si="96"/>
        <v>285043791376.30664</v>
      </c>
      <c r="U643" s="12">
        <f t="shared" si="97"/>
        <v>210903884657.37515</v>
      </c>
      <c r="V643" s="12">
        <f t="shared" si="98"/>
        <v>-74138580162.601639</v>
      </c>
      <c r="W643" s="12">
        <f t="shared" si="99"/>
        <v>7490382576044.918</v>
      </c>
    </row>
    <row r="644" spans="1:23" x14ac:dyDescent="0.3">
      <c r="A644" s="2">
        <v>36708</v>
      </c>
      <c r="B644" s="4">
        <v>9949.1</v>
      </c>
      <c r="C644" s="4">
        <f t="shared" si="94"/>
        <v>9949100</v>
      </c>
      <c r="D644" s="4">
        <v>134074</v>
      </c>
      <c r="E644" s="4">
        <v>129013</v>
      </c>
      <c r="F644" s="4">
        <v>-5061</v>
      </c>
      <c r="G644" s="4" t="s">
        <v>9</v>
      </c>
      <c r="H644" s="4" t="s">
        <v>9</v>
      </c>
      <c r="I644" s="4">
        <v>5656715920235.71</v>
      </c>
      <c r="J644" s="3">
        <v>172.7</v>
      </c>
      <c r="K644" s="8">
        <f t="shared" si="107"/>
        <v>1.3227156919513607</v>
      </c>
      <c r="L644" s="9">
        <f t="shared" si="100"/>
        <v>0.5685655908811561</v>
      </c>
      <c r="M644" s="10">
        <f t="shared" si="101"/>
        <v>1994180</v>
      </c>
      <c r="N644" s="10">
        <f t="shared" si="102"/>
        <v>1757340</v>
      </c>
      <c r="O644" s="10">
        <f t="shared" si="103"/>
        <v>-236836</v>
      </c>
      <c r="P644" s="11">
        <f t="shared" si="104"/>
        <v>0.20043823059372204</v>
      </c>
      <c r="Q644" s="11">
        <f t="shared" si="105"/>
        <v>0.17663306228704104</v>
      </c>
      <c r="R644" s="11">
        <f t="shared" si="106"/>
        <v>-2.3804766260264749E-2</v>
      </c>
      <c r="S644" s="12">
        <f t="shared" si="95"/>
        <v>13159830690793.283</v>
      </c>
      <c r="T644" s="12">
        <f t="shared" si="96"/>
        <v>177341783682.68674</v>
      </c>
      <c r="U644" s="12">
        <f t="shared" si="97"/>
        <v>170647519565.72089</v>
      </c>
      <c r="V644" s="12">
        <f t="shared" si="98"/>
        <v>-6694264116.9658365</v>
      </c>
      <c r="W644" s="12">
        <f t="shared" si="99"/>
        <v>7482226912606.8555</v>
      </c>
    </row>
    <row r="645" spans="1:23" x14ac:dyDescent="0.3">
      <c r="A645" s="2">
        <v>36739</v>
      </c>
      <c r="B645" s="4">
        <v>9949.1</v>
      </c>
      <c r="C645" s="4">
        <f t="shared" ref="C645:C708" si="108">B645*1000</f>
        <v>9949100</v>
      </c>
      <c r="D645" s="4">
        <v>138128</v>
      </c>
      <c r="E645" s="4">
        <v>148555</v>
      </c>
      <c r="F645" s="4">
        <v>10427</v>
      </c>
      <c r="G645" s="4" t="s">
        <v>9</v>
      </c>
      <c r="H645" s="4" t="s">
        <v>9</v>
      </c>
      <c r="I645" s="4">
        <v>5652485270404.2803</v>
      </c>
      <c r="J645" s="3">
        <v>172.7</v>
      </c>
      <c r="K645" s="8">
        <f t="shared" si="107"/>
        <v>1.3227156919513607</v>
      </c>
      <c r="L645" s="9">
        <f t="shared" si="100"/>
        <v>0.56814036148036307</v>
      </c>
      <c r="M645" s="10">
        <f t="shared" si="101"/>
        <v>2005984</v>
      </c>
      <c r="N645" s="10">
        <f t="shared" si="102"/>
        <v>1776768</v>
      </c>
      <c r="O645" s="10">
        <f t="shared" si="103"/>
        <v>-229212</v>
      </c>
      <c r="P645" s="11">
        <f t="shared" si="104"/>
        <v>0.20162466956810163</v>
      </c>
      <c r="Q645" s="11">
        <f t="shared" si="105"/>
        <v>0.17858580173080982</v>
      </c>
      <c r="R645" s="11">
        <f t="shared" si="106"/>
        <v>-2.3038465790875557E-2</v>
      </c>
      <c r="S645" s="12">
        <f t="shared" ref="S645:S708" si="109">C645*K645*1000000</f>
        <v>13159830690793.283</v>
      </c>
      <c r="T645" s="12">
        <f t="shared" ref="T645:T708" si="110">$K645*D645*1000000</f>
        <v>182704073097.85757</v>
      </c>
      <c r="U645" s="12">
        <f t="shared" ref="U645:U708" si="111">$K645*E645*1000000</f>
        <v>196496029617.83441</v>
      </c>
      <c r="V645" s="12">
        <f t="shared" ref="V645:V708" si="112">$K645*F645*1000000</f>
        <v>13791956519.976839</v>
      </c>
      <c r="W645" s="12">
        <f t="shared" ref="W645:W708" si="113">K645*I645</f>
        <v>7476630965687.6719</v>
      </c>
    </row>
    <row r="646" spans="1:23" x14ac:dyDescent="0.3">
      <c r="A646" s="2">
        <v>36770</v>
      </c>
      <c r="B646" s="4">
        <v>10017.5</v>
      </c>
      <c r="C646" s="4">
        <f t="shared" si="108"/>
        <v>10017500</v>
      </c>
      <c r="D646" s="4">
        <v>219490</v>
      </c>
      <c r="E646" s="4">
        <v>153743</v>
      </c>
      <c r="F646" s="4">
        <v>-65747</v>
      </c>
      <c r="G646" s="4" t="s">
        <v>9</v>
      </c>
      <c r="H646" s="4" t="s">
        <v>9</v>
      </c>
      <c r="I646" s="4">
        <v>5676516679692.5596</v>
      </c>
      <c r="J646" s="3">
        <v>173.6</v>
      </c>
      <c r="K646" s="8">
        <f t="shared" si="107"/>
        <v>1.3158582949308755</v>
      </c>
      <c r="L646" s="9">
        <f t="shared" si="100"/>
        <v>0.5666600129465994</v>
      </c>
      <c r="M646" s="10">
        <f t="shared" si="101"/>
        <v>2025061</v>
      </c>
      <c r="N646" s="10">
        <f t="shared" si="102"/>
        <v>1788140</v>
      </c>
      <c r="O646" s="10">
        <f t="shared" si="103"/>
        <v>-236917</v>
      </c>
      <c r="P646" s="11">
        <f t="shared" si="104"/>
        <v>0.20215233341652109</v>
      </c>
      <c r="Q646" s="11">
        <f t="shared" si="105"/>
        <v>0.17850162216121787</v>
      </c>
      <c r="R646" s="11">
        <f t="shared" si="106"/>
        <v>-2.365031195408036E-2</v>
      </c>
      <c r="S646" s="12">
        <f t="shared" si="109"/>
        <v>13181610469470.045</v>
      </c>
      <c r="T646" s="12">
        <f t="shared" si="110"/>
        <v>288817737154.37787</v>
      </c>
      <c r="U646" s="12">
        <f t="shared" si="111"/>
        <v>202304001837.55759</v>
      </c>
      <c r="V646" s="12">
        <f t="shared" si="112"/>
        <v>-86513735316.820267</v>
      </c>
      <c r="W646" s="12">
        <f t="shared" si="113"/>
        <v>7469491559286.9258</v>
      </c>
    </row>
    <row r="647" spans="1:23" x14ac:dyDescent="0.3">
      <c r="A647" s="2">
        <v>36800</v>
      </c>
      <c r="B647" s="4">
        <v>10017.5</v>
      </c>
      <c r="C647" s="4">
        <f t="shared" si="108"/>
        <v>10017500</v>
      </c>
      <c r="D647" s="4">
        <v>135836</v>
      </c>
      <c r="E647" s="4">
        <v>147156</v>
      </c>
      <c r="F647" s="4">
        <v>11321</v>
      </c>
      <c r="G647" s="4" t="s">
        <v>9</v>
      </c>
      <c r="H647" s="4" t="s">
        <v>9</v>
      </c>
      <c r="I647" s="4">
        <v>5661548045674.5303</v>
      </c>
      <c r="J647" s="3">
        <v>173.9</v>
      </c>
      <c r="K647" s="8">
        <f t="shared" si="107"/>
        <v>1.3135882691201839</v>
      </c>
      <c r="L647" s="9">
        <f t="shared" si="100"/>
        <v>0.56516576447961375</v>
      </c>
      <c r="M647" s="10">
        <f t="shared" si="101"/>
        <v>2039862</v>
      </c>
      <c r="N647" s="10">
        <f t="shared" si="102"/>
        <v>1787935</v>
      </c>
      <c r="O647" s="10">
        <f t="shared" si="103"/>
        <v>-251922</v>
      </c>
      <c r="P647" s="11">
        <f t="shared" si="104"/>
        <v>0.20362984776640877</v>
      </c>
      <c r="Q647" s="11">
        <f t="shared" si="105"/>
        <v>0.1784811579735463</v>
      </c>
      <c r="R647" s="11">
        <f t="shared" si="106"/>
        <v>-2.5148190666333916E-2</v>
      </c>
      <c r="S647" s="12">
        <f t="shared" si="109"/>
        <v>13158870485911.441</v>
      </c>
      <c r="T647" s="12">
        <f t="shared" si="110"/>
        <v>178432576124.20929</v>
      </c>
      <c r="U647" s="12">
        <f t="shared" si="111"/>
        <v>193302395330.64978</v>
      </c>
      <c r="V647" s="12">
        <f t="shared" si="112"/>
        <v>14871132794.709602</v>
      </c>
      <c r="W647" s="12">
        <f t="shared" si="113"/>
        <v>7436943097858.3662</v>
      </c>
    </row>
    <row r="648" spans="1:23" x14ac:dyDescent="0.3">
      <c r="A648" s="2">
        <v>36831</v>
      </c>
      <c r="B648" s="4">
        <v>10017.5</v>
      </c>
      <c r="C648" s="4">
        <f t="shared" si="108"/>
        <v>10017500</v>
      </c>
      <c r="D648" s="4">
        <v>125666</v>
      </c>
      <c r="E648" s="4">
        <v>149356</v>
      </c>
      <c r="F648" s="4">
        <v>23690</v>
      </c>
      <c r="G648" s="4" t="s">
        <v>9</v>
      </c>
      <c r="H648" s="4" t="s">
        <v>9</v>
      </c>
      <c r="I648" s="4">
        <v>5680961418882.1299</v>
      </c>
      <c r="J648" s="3">
        <v>174.2</v>
      </c>
      <c r="K648" s="8">
        <f t="shared" si="107"/>
        <v>1.3113260619977039</v>
      </c>
      <c r="L648" s="9">
        <f t="shared" ref="L648:L711" si="114">(I648/(C648*1000000))</f>
        <v>0.56710371039502172</v>
      </c>
      <c r="M648" s="10">
        <f t="shared" si="101"/>
        <v>2044153</v>
      </c>
      <c r="N648" s="10">
        <f t="shared" si="102"/>
        <v>1788885</v>
      </c>
      <c r="O648" s="10">
        <f t="shared" si="103"/>
        <v>-255263</v>
      </c>
      <c r="P648" s="11">
        <f t="shared" si="104"/>
        <v>0.20405819815323184</v>
      </c>
      <c r="Q648" s="11">
        <f t="shared" si="105"/>
        <v>0.17857599201397553</v>
      </c>
      <c r="R648" s="11">
        <f t="shared" si="106"/>
        <v>-2.5481707012727728E-2</v>
      </c>
      <c r="S648" s="12">
        <f t="shared" si="109"/>
        <v>13136208826061.998</v>
      </c>
      <c r="T648" s="12">
        <f t="shared" si="110"/>
        <v>164789100907.00345</v>
      </c>
      <c r="U648" s="12">
        <f t="shared" si="111"/>
        <v>195854415315.72903</v>
      </c>
      <c r="V648" s="12">
        <f t="shared" si="112"/>
        <v>31065314408.725605</v>
      </c>
      <c r="W648" s="12">
        <f t="shared" si="113"/>
        <v>7449592765783.5918</v>
      </c>
    </row>
    <row r="649" spans="1:23" x14ac:dyDescent="0.3">
      <c r="A649" s="2">
        <v>36861</v>
      </c>
      <c r="B649" s="4">
        <v>10129.799999999999</v>
      </c>
      <c r="C649" s="4">
        <f t="shared" si="108"/>
        <v>10129800</v>
      </c>
      <c r="D649" s="4">
        <v>200489</v>
      </c>
      <c r="E649" s="4">
        <v>167823</v>
      </c>
      <c r="F649" s="4">
        <v>-32666</v>
      </c>
      <c r="G649" s="4" t="s">
        <v>9</v>
      </c>
      <c r="H649" s="4" t="s">
        <v>9</v>
      </c>
      <c r="I649" s="4">
        <v>5719966855820.2998</v>
      </c>
      <c r="J649" s="3">
        <v>174.6</v>
      </c>
      <c r="K649" s="8">
        <f t="shared" si="107"/>
        <v>1.3083218785796105</v>
      </c>
      <c r="L649" s="9">
        <f t="shared" si="114"/>
        <v>0.56466730397641607</v>
      </c>
      <c r="M649" s="10">
        <f t="shared" si="101"/>
        <v>2043446</v>
      </c>
      <c r="N649" s="10">
        <f t="shared" si="102"/>
        <v>1788594</v>
      </c>
      <c r="O649" s="10">
        <f t="shared" si="103"/>
        <v>-254848</v>
      </c>
      <c r="P649" s="11">
        <f t="shared" si="104"/>
        <v>0.2017261940018559</v>
      </c>
      <c r="Q649" s="11">
        <f t="shared" si="105"/>
        <v>0.1765675531599834</v>
      </c>
      <c r="R649" s="11">
        <f t="shared" si="106"/>
        <v>-2.5158245967343878E-2</v>
      </c>
      <c r="S649" s="12">
        <f t="shared" si="109"/>
        <v>13253038965635.738</v>
      </c>
      <c r="T649" s="12">
        <f t="shared" si="110"/>
        <v>262304145114.54752</v>
      </c>
      <c r="U649" s="12">
        <f t="shared" si="111"/>
        <v>219566502628.86597</v>
      </c>
      <c r="V649" s="12">
        <f t="shared" si="112"/>
        <v>-42737642485.681557</v>
      </c>
      <c r="W649" s="12">
        <f t="shared" si="113"/>
        <v>7483557782219.9229</v>
      </c>
    </row>
    <row r="650" spans="1:23" x14ac:dyDescent="0.3">
      <c r="A650" s="2">
        <v>36892</v>
      </c>
      <c r="B650" s="4">
        <v>10129.799999999999</v>
      </c>
      <c r="C650" s="4">
        <f t="shared" si="108"/>
        <v>10129800</v>
      </c>
      <c r="D650" s="4">
        <v>219215</v>
      </c>
      <c r="E650" s="4">
        <v>142836</v>
      </c>
      <c r="F650" s="4">
        <v>-76379</v>
      </c>
      <c r="G650" s="4" t="s">
        <v>9</v>
      </c>
      <c r="H650" s="4" t="s">
        <v>9</v>
      </c>
      <c r="I650" s="4">
        <v>5728739508558.96</v>
      </c>
      <c r="J650" s="3">
        <v>175.6</v>
      </c>
      <c r="K650" s="8">
        <f t="shared" si="107"/>
        <v>1.3008712984054669</v>
      </c>
      <c r="L650" s="9">
        <f t="shared" si="114"/>
        <v>0.56553332825514424</v>
      </c>
      <c r="M650" s="10">
        <f t="shared" si="101"/>
        <v>2073183</v>
      </c>
      <c r="N650" s="10">
        <f t="shared" si="102"/>
        <v>1804104</v>
      </c>
      <c r="O650" s="10">
        <f t="shared" si="103"/>
        <v>-269075</v>
      </c>
      <c r="P650" s="11">
        <f t="shared" si="104"/>
        <v>0.20466178996623824</v>
      </c>
      <c r="Q650" s="11">
        <f t="shared" si="105"/>
        <v>0.17809867914470176</v>
      </c>
      <c r="R650" s="11">
        <f t="shared" si="106"/>
        <v>-2.6562715947007837E-2</v>
      </c>
      <c r="S650" s="12">
        <f t="shared" si="109"/>
        <v>13177566078587.697</v>
      </c>
      <c r="T650" s="12">
        <f t="shared" si="110"/>
        <v>285170501679.95441</v>
      </c>
      <c r="U650" s="12">
        <f t="shared" si="111"/>
        <v>185811252779.04327</v>
      </c>
      <c r="V650" s="12">
        <f t="shared" si="112"/>
        <v>-99359248900.911163</v>
      </c>
      <c r="W650" s="12">
        <f t="shared" si="113"/>
        <v>7452352802725.791</v>
      </c>
    </row>
    <row r="651" spans="1:23" x14ac:dyDescent="0.3">
      <c r="A651" s="2">
        <v>36923</v>
      </c>
      <c r="B651" s="4">
        <v>10129.799999999999</v>
      </c>
      <c r="C651" s="4">
        <f t="shared" si="108"/>
        <v>10129800</v>
      </c>
      <c r="D651" s="4">
        <v>110481</v>
      </c>
      <c r="E651" s="4">
        <v>158649</v>
      </c>
      <c r="F651" s="4">
        <v>48168</v>
      </c>
      <c r="G651" s="4" t="s">
        <v>9</v>
      </c>
      <c r="H651" s="4" t="s">
        <v>9</v>
      </c>
      <c r="I651" s="4">
        <v>5703346472448.6504</v>
      </c>
      <c r="J651" s="3">
        <v>176</v>
      </c>
      <c r="K651" s="8">
        <f t="shared" si="107"/>
        <v>1.2979147727272726</v>
      </c>
      <c r="L651" s="9">
        <f t="shared" si="114"/>
        <v>0.56302656246408123</v>
      </c>
      <c r="M651" s="10">
        <f t="shared" si="101"/>
        <v>2074989</v>
      </c>
      <c r="N651" s="10">
        <f t="shared" si="102"/>
        <v>1812344</v>
      </c>
      <c r="O651" s="10">
        <f t="shared" si="103"/>
        <v>-262641</v>
      </c>
      <c r="P651" s="11">
        <f t="shared" si="104"/>
        <v>0.20484007581590949</v>
      </c>
      <c r="Q651" s="11">
        <f t="shared" si="105"/>
        <v>0.17891212067365594</v>
      </c>
      <c r="R651" s="11">
        <f t="shared" si="106"/>
        <v>-2.5927560267724931E-2</v>
      </c>
      <c r="S651" s="12">
        <f t="shared" si="109"/>
        <v>13147617064772.727</v>
      </c>
      <c r="T651" s="12">
        <f t="shared" si="110"/>
        <v>143394922005.68182</v>
      </c>
      <c r="U651" s="12">
        <f t="shared" si="111"/>
        <v>205912880778.40909</v>
      </c>
      <c r="V651" s="12">
        <f t="shared" si="112"/>
        <v>62517958772.727264</v>
      </c>
      <c r="W651" s="12">
        <f t="shared" si="113"/>
        <v>7402457640573.082</v>
      </c>
    </row>
    <row r="652" spans="1:23" x14ac:dyDescent="0.3">
      <c r="A652" s="2">
        <v>36951</v>
      </c>
      <c r="B652" s="4">
        <v>10165.1</v>
      </c>
      <c r="C652" s="4">
        <f t="shared" si="108"/>
        <v>10165100</v>
      </c>
      <c r="D652" s="4">
        <v>130074</v>
      </c>
      <c r="E652" s="4">
        <v>180736</v>
      </c>
      <c r="F652" s="4">
        <v>50662</v>
      </c>
      <c r="G652" s="4" t="s">
        <v>9</v>
      </c>
      <c r="H652" s="4" t="s">
        <v>9</v>
      </c>
      <c r="I652" s="4">
        <v>5726774439028.9502</v>
      </c>
      <c r="J652" s="3">
        <v>176.1</v>
      </c>
      <c r="K652" s="8">
        <f t="shared" si="107"/>
        <v>1.2971777399204998</v>
      </c>
      <c r="L652" s="9">
        <f t="shared" si="114"/>
        <v>0.56337610441893837</v>
      </c>
      <c r="M652" s="10">
        <f t="shared" si="101"/>
        <v>2069481</v>
      </c>
      <c r="N652" s="10">
        <f t="shared" si="102"/>
        <v>1822118</v>
      </c>
      <c r="O652" s="10">
        <f t="shared" si="103"/>
        <v>-247359</v>
      </c>
      <c r="P652" s="11">
        <f t="shared" si="104"/>
        <v>0.20358688060127297</v>
      </c>
      <c r="Q652" s="11">
        <f t="shared" si="105"/>
        <v>0.17925234380379929</v>
      </c>
      <c r="R652" s="11">
        <f t="shared" si="106"/>
        <v>-2.4334143294212549E-2</v>
      </c>
      <c r="S652" s="12">
        <f t="shared" si="109"/>
        <v>13185941444065.873</v>
      </c>
      <c r="T652" s="12">
        <f t="shared" si="110"/>
        <v>168729097342.4191</v>
      </c>
      <c r="U652" s="12">
        <f t="shared" si="111"/>
        <v>234446716002.27145</v>
      </c>
      <c r="V652" s="12">
        <f t="shared" si="112"/>
        <v>65717618659.852364</v>
      </c>
      <c r="W652" s="12">
        <f t="shared" si="113"/>
        <v>7428644323854.0615</v>
      </c>
    </row>
    <row r="653" spans="1:23" x14ac:dyDescent="0.3">
      <c r="A653" s="2">
        <v>36982</v>
      </c>
      <c r="B653" s="4">
        <v>10165.1</v>
      </c>
      <c r="C653" s="4">
        <f t="shared" si="108"/>
        <v>10165100</v>
      </c>
      <c r="D653" s="4">
        <v>331796</v>
      </c>
      <c r="E653" s="4">
        <v>141999</v>
      </c>
      <c r="F653" s="4">
        <v>-189796</v>
      </c>
      <c r="G653" s="4" t="s">
        <v>9</v>
      </c>
      <c r="H653" s="4" t="s">
        <v>9</v>
      </c>
      <c r="I653" s="4">
        <v>5745399258826.8301</v>
      </c>
      <c r="J653" s="3">
        <v>176.4</v>
      </c>
      <c r="K653" s="8">
        <f t="shared" si="107"/>
        <v>1.2949716553287982</v>
      </c>
      <c r="L653" s="9">
        <f t="shared" si="114"/>
        <v>0.56520833625117606</v>
      </c>
      <c r="M653" s="10">
        <f t="shared" si="101"/>
        <v>2106126</v>
      </c>
      <c r="N653" s="10">
        <f t="shared" si="102"/>
        <v>1828464</v>
      </c>
      <c r="O653" s="10">
        <f t="shared" si="103"/>
        <v>-277658</v>
      </c>
      <c r="P653" s="11">
        <f t="shared" si="104"/>
        <v>0.20719186235255924</v>
      </c>
      <c r="Q653" s="11">
        <f t="shared" si="105"/>
        <v>0.17987663672762688</v>
      </c>
      <c r="R653" s="11">
        <f t="shared" si="106"/>
        <v>-2.7314832121671209E-2</v>
      </c>
      <c r="S653" s="12">
        <f t="shared" si="109"/>
        <v>13163516373582.768</v>
      </c>
      <c r="T653" s="12">
        <f t="shared" si="110"/>
        <v>429666415351.47394</v>
      </c>
      <c r="U653" s="12">
        <f t="shared" si="111"/>
        <v>183884680085.03403</v>
      </c>
      <c r="V653" s="12">
        <f t="shared" si="112"/>
        <v>-245780440294.78458</v>
      </c>
      <c r="W653" s="12">
        <f t="shared" si="113"/>
        <v>7440129188727.8301</v>
      </c>
    </row>
    <row r="654" spans="1:23" x14ac:dyDescent="0.3">
      <c r="A654" s="2">
        <v>37012</v>
      </c>
      <c r="B654" s="4">
        <v>10165.1</v>
      </c>
      <c r="C654" s="4">
        <f t="shared" si="108"/>
        <v>10165100</v>
      </c>
      <c r="D654" s="4">
        <v>125590</v>
      </c>
      <c r="E654" s="4">
        <v>153508</v>
      </c>
      <c r="F654" s="4">
        <v>27919</v>
      </c>
      <c r="G654" s="4" t="s">
        <v>9</v>
      </c>
      <c r="H654" s="4" t="s">
        <v>9</v>
      </c>
      <c r="I654" s="4">
        <v>5651070445048.8896</v>
      </c>
      <c r="J654" s="3">
        <v>177.3</v>
      </c>
      <c r="K654" s="8">
        <f t="shared" si="107"/>
        <v>1.2883981951494641</v>
      </c>
      <c r="L654" s="9">
        <f t="shared" si="114"/>
        <v>0.55592866229047322</v>
      </c>
      <c r="M654" s="10">
        <f t="shared" si="101"/>
        <v>2085714</v>
      </c>
      <c r="N654" s="10">
        <f t="shared" si="102"/>
        <v>1832360</v>
      </c>
      <c r="O654" s="10">
        <f t="shared" si="103"/>
        <v>-253350</v>
      </c>
      <c r="P654" s="11">
        <f t="shared" si="104"/>
        <v>0.20518381521086856</v>
      </c>
      <c r="Q654" s="11">
        <f t="shared" si="105"/>
        <v>0.18025990890399504</v>
      </c>
      <c r="R654" s="11">
        <f t="shared" si="106"/>
        <v>-2.4923512803612359E-2</v>
      </c>
      <c r="S654" s="12">
        <f t="shared" si="109"/>
        <v>13096696493513.816</v>
      </c>
      <c r="T654" s="12">
        <f t="shared" si="110"/>
        <v>161809929328.8212</v>
      </c>
      <c r="U654" s="12">
        <f t="shared" si="111"/>
        <v>197779430141.00391</v>
      </c>
      <c r="V654" s="12">
        <f t="shared" si="112"/>
        <v>35970789210.377884</v>
      </c>
      <c r="W654" s="12">
        <f t="shared" si="113"/>
        <v>7280828962063.4678</v>
      </c>
    </row>
    <row r="655" spans="1:23" x14ac:dyDescent="0.3">
      <c r="A655" s="2">
        <v>37043</v>
      </c>
      <c r="B655" s="4">
        <v>10301.299999999999</v>
      </c>
      <c r="C655" s="4">
        <f t="shared" si="108"/>
        <v>10301300</v>
      </c>
      <c r="D655" s="4">
        <v>202887</v>
      </c>
      <c r="E655" s="4">
        <v>171025</v>
      </c>
      <c r="F655" s="4">
        <v>-31862</v>
      </c>
      <c r="G655" s="4" t="s">
        <v>9</v>
      </c>
      <c r="H655" s="4" t="s">
        <v>9</v>
      </c>
      <c r="I655" s="4">
        <v>5670559902293.71</v>
      </c>
      <c r="J655" s="3">
        <v>177.7</v>
      </c>
      <c r="K655" s="8">
        <f t="shared" si="107"/>
        <v>1.285498030388295</v>
      </c>
      <c r="L655" s="9">
        <f t="shared" si="114"/>
        <v>0.55047031950275305</v>
      </c>
      <c r="M655" s="10">
        <f t="shared" si="101"/>
        <v>2073726</v>
      </c>
      <c r="N655" s="10">
        <f t="shared" si="102"/>
        <v>1844399</v>
      </c>
      <c r="O655" s="10">
        <f t="shared" si="103"/>
        <v>-229324</v>
      </c>
      <c r="P655" s="11">
        <f t="shared" si="104"/>
        <v>0.20130721365264578</v>
      </c>
      <c r="Q655" s="11">
        <f t="shared" si="105"/>
        <v>0.17904526613145913</v>
      </c>
      <c r="R655" s="11">
        <f t="shared" si="106"/>
        <v>-2.2261656295807324E-2</v>
      </c>
      <c r="S655" s="12">
        <f t="shared" si="109"/>
        <v>13242300860438.943</v>
      </c>
      <c r="T655" s="12">
        <f t="shared" si="110"/>
        <v>260810838891.39001</v>
      </c>
      <c r="U655" s="12">
        <f t="shared" si="111"/>
        <v>219852300647.15814</v>
      </c>
      <c r="V655" s="12">
        <f t="shared" si="112"/>
        <v>-40958538244.231857</v>
      </c>
      <c r="W655" s="12">
        <f t="shared" si="113"/>
        <v>7289493585597.4072</v>
      </c>
    </row>
    <row r="656" spans="1:23" x14ac:dyDescent="0.3">
      <c r="A656" s="2">
        <v>37073</v>
      </c>
      <c r="B656" s="4">
        <v>10301.299999999999</v>
      </c>
      <c r="C656" s="4">
        <f t="shared" si="108"/>
        <v>10301300</v>
      </c>
      <c r="D656" s="4">
        <v>127842</v>
      </c>
      <c r="E656" s="4">
        <v>125022</v>
      </c>
      <c r="F656" s="4">
        <v>-2820</v>
      </c>
      <c r="G656" s="4" t="s">
        <v>9</v>
      </c>
      <c r="H656" s="4" t="s">
        <v>9</v>
      </c>
      <c r="I656" s="4">
        <v>5693220327798.1396</v>
      </c>
      <c r="J656" s="3">
        <v>177.4</v>
      </c>
      <c r="K656" s="8">
        <f t="shared" si="107"/>
        <v>1.2876719278466742</v>
      </c>
      <c r="L656" s="9">
        <f t="shared" si="114"/>
        <v>0.55267008317378774</v>
      </c>
      <c r="M656" s="10">
        <f t="shared" si="101"/>
        <v>2067494</v>
      </c>
      <c r="N656" s="10">
        <f t="shared" si="102"/>
        <v>1840408</v>
      </c>
      <c r="O656" s="10">
        <f t="shared" si="103"/>
        <v>-227083</v>
      </c>
      <c r="P656" s="11">
        <f t="shared" si="104"/>
        <v>0.2007022414646695</v>
      </c>
      <c r="Q656" s="11">
        <f t="shared" si="105"/>
        <v>0.17865783930183568</v>
      </c>
      <c r="R656" s="11">
        <f t="shared" si="106"/>
        <v>-2.2044110937454495E-2</v>
      </c>
      <c r="S656" s="12">
        <f t="shared" si="109"/>
        <v>13264694830326.945</v>
      </c>
      <c r="T656" s="12">
        <f t="shared" si="110"/>
        <v>164618554599.77451</v>
      </c>
      <c r="U656" s="12">
        <f t="shared" si="111"/>
        <v>160987319763.24689</v>
      </c>
      <c r="V656" s="12">
        <f t="shared" si="112"/>
        <v>-3631234836.5276213</v>
      </c>
      <c r="W656" s="12">
        <f t="shared" si="113"/>
        <v>7330999995151.7051</v>
      </c>
    </row>
    <row r="657" spans="1:23" x14ac:dyDescent="0.3">
      <c r="A657" s="2">
        <v>37104</v>
      </c>
      <c r="B657" s="4">
        <v>10301.299999999999</v>
      </c>
      <c r="C657" s="4">
        <f t="shared" si="108"/>
        <v>10301300</v>
      </c>
      <c r="D657" s="4">
        <v>122559</v>
      </c>
      <c r="E657" s="4">
        <v>202549</v>
      </c>
      <c r="F657" s="4">
        <v>79990</v>
      </c>
      <c r="G657" s="4" t="s">
        <v>9</v>
      </c>
      <c r="H657" s="4" t="s">
        <v>9</v>
      </c>
      <c r="I657" s="4">
        <v>5706162161657.5</v>
      </c>
      <c r="J657" s="3">
        <v>177.4</v>
      </c>
      <c r="K657" s="8">
        <f t="shared" si="107"/>
        <v>1.2876719278466742</v>
      </c>
      <c r="L657" s="9">
        <f t="shared" si="114"/>
        <v>0.55392641333205517</v>
      </c>
      <c r="M657" s="10">
        <f t="shared" si="101"/>
        <v>2051925</v>
      </c>
      <c r="N657" s="10">
        <f t="shared" si="102"/>
        <v>1894402</v>
      </c>
      <c r="O657" s="10">
        <f t="shared" si="103"/>
        <v>-157520</v>
      </c>
      <c r="P657" s="11">
        <f t="shared" si="104"/>
        <v>0.19919087882111966</v>
      </c>
      <c r="Q657" s="11">
        <f t="shared" si="105"/>
        <v>0.18389931367885606</v>
      </c>
      <c r="R657" s="11">
        <f t="shared" si="106"/>
        <v>-1.5291273916884276E-2</v>
      </c>
      <c r="S657" s="12">
        <f t="shared" si="109"/>
        <v>13264694830326.945</v>
      </c>
      <c r="T657" s="12">
        <f t="shared" si="110"/>
        <v>157815783804.96054</v>
      </c>
      <c r="U657" s="12">
        <f t="shared" si="111"/>
        <v>260816661313.41599</v>
      </c>
      <c r="V657" s="12">
        <f t="shared" si="112"/>
        <v>103000877508.45546</v>
      </c>
      <c r="W657" s="12">
        <f t="shared" si="113"/>
        <v>7347664831307.2588</v>
      </c>
    </row>
    <row r="658" spans="1:23" x14ac:dyDescent="0.3">
      <c r="A658" s="2">
        <v>37135</v>
      </c>
      <c r="B658" s="4">
        <v>10305.200000000001</v>
      </c>
      <c r="C658" s="4">
        <f t="shared" si="108"/>
        <v>10305200</v>
      </c>
      <c r="D658" s="4">
        <v>158611</v>
      </c>
      <c r="E658" s="4">
        <v>123110</v>
      </c>
      <c r="F658" s="4">
        <v>-35501</v>
      </c>
      <c r="G658" s="4">
        <v>3339310176094.7402</v>
      </c>
      <c r="H658" s="4">
        <v>2468153236105.3198</v>
      </c>
      <c r="I658" s="4">
        <v>5761532655812.6201</v>
      </c>
      <c r="J658" s="3">
        <v>178.1</v>
      </c>
      <c r="K658" s="8">
        <f t="shared" si="107"/>
        <v>1.2826108927568782</v>
      </c>
      <c r="L658" s="9">
        <f t="shared" si="114"/>
        <v>0.55908984355593483</v>
      </c>
      <c r="M658" s="10">
        <f t="shared" si="101"/>
        <v>1991046</v>
      </c>
      <c r="N658" s="10">
        <f t="shared" si="102"/>
        <v>1863769</v>
      </c>
      <c r="O658" s="10">
        <f t="shared" si="103"/>
        <v>-127274</v>
      </c>
      <c r="P658" s="11">
        <f t="shared" si="104"/>
        <v>0.19320789504327912</v>
      </c>
      <c r="Q658" s="11">
        <f t="shared" si="105"/>
        <v>0.18085714008461748</v>
      </c>
      <c r="R658" s="11">
        <f t="shared" si="106"/>
        <v>-1.2350463843496487E-2</v>
      </c>
      <c r="S658" s="12">
        <f t="shared" si="109"/>
        <v>13217561772038.182</v>
      </c>
      <c r="T658" s="12">
        <f t="shared" si="110"/>
        <v>203436196311.06122</v>
      </c>
      <c r="U658" s="12">
        <f t="shared" si="111"/>
        <v>157902227007.29929</v>
      </c>
      <c r="V658" s="12">
        <f t="shared" si="112"/>
        <v>-45533969303.76194</v>
      </c>
      <c r="W658" s="12">
        <f t="shared" si="113"/>
        <v>7389804543319.7324</v>
      </c>
    </row>
    <row r="659" spans="1:23" x14ac:dyDescent="0.3">
      <c r="A659" s="2">
        <v>37165</v>
      </c>
      <c r="B659" s="4">
        <v>10305.200000000001</v>
      </c>
      <c r="C659" s="4">
        <f t="shared" si="108"/>
        <v>10305200</v>
      </c>
      <c r="D659" s="4">
        <v>157163</v>
      </c>
      <c r="E659" s="4">
        <v>164819</v>
      </c>
      <c r="F659" s="4">
        <v>7656</v>
      </c>
      <c r="G659" s="4">
        <v>3333039379996.9199</v>
      </c>
      <c r="H659" s="4">
        <v>2482943910405.3198</v>
      </c>
      <c r="I659" s="4">
        <v>5806151389190.21</v>
      </c>
      <c r="J659" s="3">
        <v>177.6</v>
      </c>
      <c r="K659" s="8">
        <f t="shared" si="107"/>
        <v>1.2862218468468469</v>
      </c>
      <c r="L659" s="9">
        <f t="shared" si="114"/>
        <v>0.5634195735347407</v>
      </c>
      <c r="M659" s="10">
        <f t="shared" si="101"/>
        <v>2012373</v>
      </c>
      <c r="N659" s="10">
        <f t="shared" si="102"/>
        <v>1881432</v>
      </c>
      <c r="O659" s="10">
        <f t="shared" si="103"/>
        <v>-130939</v>
      </c>
      <c r="P659" s="11">
        <f t="shared" si="104"/>
        <v>0.19527743275239684</v>
      </c>
      <c r="Q659" s="11">
        <f t="shared" si="105"/>
        <v>0.18257112913868725</v>
      </c>
      <c r="R659" s="11">
        <f t="shared" si="106"/>
        <v>-1.2706109536932811E-2</v>
      </c>
      <c r="S659" s="12">
        <f t="shared" si="109"/>
        <v>13254773376126.127</v>
      </c>
      <c r="T659" s="12">
        <f t="shared" si="110"/>
        <v>202146484115.99103</v>
      </c>
      <c r="U659" s="12">
        <f t="shared" si="111"/>
        <v>211993798575.45047</v>
      </c>
      <c r="V659" s="12">
        <f t="shared" si="112"/>
        <v>9847314459.4594593</v>
      </c>
      <c r="W659" s="12">
        <f t="shared" si="113"/>
        <v>7467998762876.6182</v>
      </c>
    </row>
    <row r="660" spans="1:23" x14ac:dyDescent="0.3">
      <c r="A660" s="2">
        <v>37196</v>
      </c>
      <c r="B660" s="4">
        <v>10305.200000000001</v>
      </c>
      <c r="C660" s="4">
        <f t="shared" si="108"/>
        <v>10305200</v>
      </c>
      <c r="D660" s="4">
        <v>121233</v>
      </c>
      <c r="E660" s="4">
        <v>175500</v>
      </c>
      <c r="F660" s="4">
        <v>54267</v>
      </c>
      <c r="G660" s="4">
        <v>3404026838038.1699</v>
      </c>
      <c r="H660" s="4">
        <v>2484870049533.1699</v>
      </c>
      <c r="I660" s="4">
        <v>5817190945192.5596</v>
      </c>
      <c r="J660" s="3">
        <v>177.5</v>
      </c>
      <c r="K660" s="8">
        <f t="shared" si="107"/>
        <v>1.2869464788732394</v>
      </c>
      <c r="L660" s="9">
        <f t="shared" si="114"/>
        <v>0.56449083425771063</v>
      </c>
      <c r="M660" s="10">
        <f t="shared" si="101"/>
        <v>2007940</v>
      </c>
      <c r="N660" s="10">
        <f t="shared" si="102"/>
        <v>1907576</v>
      </c>
      <c r="O660" s="10">
        <f t="shared" si="103"/>
        <v>-100362</v>
      </c>
      <c r="P660" s="11">
        <f t="shared" si="104"/>
        <v>0.19484726157667973</v>
      </c>
      <c r="Q660" s="11">
        <f t="shared" si="105"/>
        <v>0.1851081007646625</v>
      </c>
      <c r="R660" s="11">
        <f t="shared" si="106"/>
        <v>-9.7389667352404605E-3</v>
      </c>
      <c r="S660" s="12">
        <f t="shared" si="109"/>
        <v>13262240854084.506</v>
      </c>
      <c r="T660" s="12">
        <f t="shared" si="110"/>
        <v>156020382473.23944</v>
      </c>
      <c r="U660" s="12">
        <f t="shared" si="111"/>
        <v>225859107042.25351</v>
      </c>
      <c r="V660" s="12">
        <f t="shared" si="112"/>
        <v>69838724569.014084</v>
      </c>
      <c r="W660" s="12">
        <f t="shared" si="113"/>
        <v>7486413403848.8564</v>
      </c>
    </row>
    <row r="661" spans="1:23" x14ac:dyDescent="0.3">
      <c r="A661" s="2">
        <v>37226</v>
      </c>
      <c r="B661" s="4">
        <v>10373.1</v>
      </c>
      <c r="C661" s="4">
        <f t="shared" si="108"/>
        <v>10373100</v>
      </c>
      <c r="D661" s="4">
        <v>187914</v>
      </c>
      <c r="E661" s="4">
        <v>161347</v>
      </c>
      <c r="F661" s="4">
        <v>-26567</v>
      </c>
      <c r="G661" s="4">
        <v>3394398958213.6001</v>
      </c>
      <c r="H661" s="4">
        <v>2549039605222.5298</v>
      </c>
      <c r="I661" s="4">
        <v>5862832382763.04</v>
      </c>
      <c r="J661" s="3">
        <v>177.4</v>
      </c>
      <c r="K661" s="8">
        <f t="shared" si="107"/>
        <v>1.2876719278466742</v>
      </c>
      <c r="L661" s="9">
        <f t="shared" si="114"/>
        <v>0.5651957835905409</v>
      </c>
      <c r="M661" s="10">
        <f t="shared" si="101"/>
        <v>1995365</v>
      </c>
      <c r="N661" s="10">
        <f t="shared" si="102"/>
        <v>1901100</v>
      </c>
      <c r="O661" s="10">
        <f t="shared" si="103"/>
        <v>-94263</v>
      </c>
      <c r="P661" s="11">
        <f t="shared" si="104"/>
        <v>0.19235956464316356</v>
      </c>
      <c r="Q661" s="11">
        <f t="shared" si="105"/>
        <v>0.18327211730340978</v>
      </c>
      <c r="R661" s="11">
        <f t="shared" si="106"/>
        <v>-9.0872545333603259E-3</v>
      </c>
      <c r="S661" s="12">
        <f t="shared" si="109"/>
        <v>13357149674746.336</v>
      </c>
      <c r="T661" s="12">
        <f t="shared" si="110"/>
        <v>241971582649.37994</v>
      </c>
      <c r="U661" s="12">
        <f t="shared" si="111"/>
        <v>207762002542.27734</v>
      </c>
      <c r="V661" s="12">
        <f t="shared" si="112"/>
        <v>-34209580107.102592</v>
      </c>
      <c r="W661" s="12">
        <f t="shared" si="113"/>
        <v>7549404676954.3945</v>
      </c>
    </row>
    <row r="662" spans="1:23" x14ac:dyDescent="0.3">
      <c r="A662" s="2">
        <v>37257</v>
      </c>
      <c r="B662" s="4">
        <v>10373.1</v>
      </c>
      <c r="C662" s="4">
        <f t="shared" si="108"/>
        <v>10373100</v>
      </c>
      <c r="D662" s="4">
        <v>203452</v>
      </c>
      <c r="E662" s="4">
        <v>159723</v>
      </c>
      <c r="F662" s="4">
        <v>-43729</v>
      </c>
      <c r="G662" s="4">
        <v>3378924426706.6602</v>
      </c>
      <c r="H662" s="4">
        <v>2558304316769.6099</v>
      </c>
      <c r="I662" s="4">
        <v>5932932561034.54</v>
      </c>
      <c r="J662" s="5">
        <v>177.7</v>
      </c>
      <c r="K662" s="8">
        <f t="shared" si="107"/>
        <v>1.285498030388295</v>
      </c>
      <c r="L662" s="9">
        <f t="shared" si="114"/>
        <v>0.57195366486725663</v>
      </c>
      <c r="M662" s="10">
        <f t="shared" si="101"/>
        <v>1979602</v>
      </c>
      <c r="N662" s="10">
        <f t="shared" si="102"/>
        <v>1917987</v>
      </c>
      <c r="O662" s="10">
        <f t="shared" si="103"/>
        <v>-61613</v>
      </c>
      <c r="P662" s="11">
        <f t="shared" si="104"/>
        <v>0.19083996105310852</v>
      </c>
      <c r="Q662" s="11">
        <f t="shared" si="105"/>
        <v>0.18490007808658934</v>
      </c>
      <c r="R662" s="11">
        <f t="shared" si="106"/>
        <v>-5.9396901601257096E-3</v>
      </c>
      <c r="S662" s="12">
        <f t="shared" si="109"/>
        <v>13334599619020.824</v>
      </c>
      <c r="T662" s="12">
        <f t="shared" si="110"/>
        <v>261537145278.55939</v>
      </c>
      <c r="U662" s="12">
        <f t="shared" si="111"/>
        <v>205323601907.70966</v>
      </c>
      <c r="V662" s="12">
        <f t="shared" si="112"/>
        <v>-56213543370.849754</v>
      </c>
      <c r="W662" s="12">
        <f t="shared" si="113"/>
        <v>7626773121636.4844</v>
      </c>
    </row>
    <row r="663" spans="1:23" x14ac:dyDescent="0.3">
      <c r="A663" s="2">
        <v>37288</v>
      </c>
      <c r="B663" s="4">
        <v>10373.1</v>
      </c>
      <c r="C663" s="4">
        <f t="shared" si="108"/>
        <v>10373100</v>
      </c>
      <c r="D663" s="4">
        <v>97962</v>
      </c>
      <c r="E663" s="4">
        <v>174018</v>
      </c>
      <c r="F663" s="4">
        <v>76056</v>
      </c>
      <c r="G663" s="4">
        <v>3442243757040.4102</v>
      </c>
      <c r="H663" s="4">
        <v>2561209259543.4399</v>
      </c>
      <c r="I663" s="4">
        <v>5910983893779.2305</v>
      </c>
      <c r="J663" s="5">
        <v>178</v>
      </c>
      <c r="K663" s="8">
        <f t="shared" si="107"/>
        <v>1.2833314606741573</v>
      </c>
      <c r="L663" s="9">
        <f t="shared" si="114"/>
        <v>0.56983774317988167</v>
      </c>
      <c r="M663" s="10">
        <f t="shared" si="101"/>
        <v>1967083</v>
      </c>
      <c r="N663" s="10">
        <f t="shared" si="102"/>
        <v>1933356</v>
      </c>
      <c r="O663" s="10">
        <f t="shared" si="103"/>
        <v>-33725</v>
      </c>
      <c r="P663" s="11">
        <f t="shared" si="104"/>
        <v>0.18963308943324561</v>
      </c>
      <c r="Q663" s="11">
        <f t="shared" si="105"/>
        <v>0.18638169881713276</v>
      </c>
      <c r="R663" s="11">
        <f t="shared" si="106"/>
        <v>-3.2511978097193705E-3</v>
      </c>
      <c r="S663" s="12">
        <f t="shared" si="109"/>
        <v>13312125574719.102</v>
      </c>
      <c r="T663" s="12">
        <f t="shared" si="110"/>
        <v>125717716550.56178</v>
      </c>
      <c r="U663" s="12">
        <f t="shared" si="111"/>
        <v>223322774123.59549</v>
      </c>
      <c r="V663" s="12">
        <f t="shared" si="112"/>
        <v>97605057573.033707</v>
      </c>
      <c r="W663" s="12">
        <f t="shared" si="113"/>
        <v>7585751594425.1172</v>
      </c>
    </row>
    <row r="664" spans="1:23" x14ac:dyDescent="0.3">
      <c r="A664" s="2">
        <v>37316</v>
      </c>
      <c r="B664" s="4">
        <v>10498.7</v>
      </c>
      <c r="C664" s="4">
        <f t="shared" si="108"/>
        <v>10498700</v>
      </c>
      <c r="D664" s="4">
        <v>111220</v>
      </c>
      <c r="E664" s="4">
        <v>175458</v>
      </c>
      <c r="F664" s="4">
        <v>64238</v>
      </c>
      <c r="G664" s="4">
        <v>3444137028277.3301</v>
      </c>
      <c r="H664" s="4">
        <v>2561894577988.0498</v>
      </c>
      <c r="I664" s="4">
        <v>5977010131164</v>
      </c>
      <c r="J664" s="5">
        <v>178.5</v>
      </c>
      <c r="K664" s="8">
        <f t="shared" si="107"/>
        <v>1.2797366946778712</v>
      </c>
      <c r="L664" s="9">
        <f t="shared" si="114"/>
        <v>0.56930954605465434</v>
      </c>
      <c r="M664" s="10">
        <f t="shared" si="101"/>
        <v>1948229</v>
      </c>
      <c r="N664" s="10">
        <f t="shared" si="102"/>
        <v>1928078</v>
      </c>
      <c r="O664" s="10">
        <f t="shared" si="103"/>
        <v>-20149</v>
      </c>
      <c r="P664" s="11">
        <f t="shared" si="104"/>
        <v>0.1855685942069018</v>
      </c>
      <c r="Q664" s="11">
        <f t="shared" si="105"/>
        <v>0.18364921371217388</v>
      </c>
      <c r="R664" s="11">
        <f t="shared" si="106"/>
        <v>-1.9191899949517559E-3</v>
      </c>
      <c r="S664" s="12">
        <f t="shared" si="109"/>
        <v>13435571636414.566</v>
      </c>
      <c r="T664" s="12">
        <f t="shared" si="110"/>
        <v>142332315182.07285</v>
      </c>
      <c r="U664" s="12">
        <f t="shared" si="111"/>
        <v>224540040974.78995</v>
      </c>
      <c r="V664" s="12">
        <f t="shared" si="112"/>
        <v>82207725792.717087</v>
      </c>
      <c r="W664" s="12">
        <f t="shared" si="113"/>
        <v>7648999189311.9668</v>
      </c>
    </row>
    <row r="665" spans="1:23" x14ac:dyDescent="0.3">
      <c r="A665" s="2">
        <v>37347</v>
      </c>
      <c r="B665" s="4">
        <v>10498.7</v>
      </c>
      <c r="C665" s="4">
        <f t="shared" si="108"/>
        <v>10498700</v>
      </c>
      <c r="D665" s="4">
        <v>237426</v>
      </c>
      <c r="E665" s="4">
        <v>170257</v>
      </c>
      <c r="F665" s="4">
        <v>-67170</v>
      </c>
      <c r="G665" s="4">
        <v>3402336886067.7002</v>
      </c>
      <c r="H665" s="4">
        <v>2582340471146.1602</v>
      </c>
      <c r="I665" s="4">
        <v>5999311790413.4902</v>
      </c>
      <c r="J665" s="5">
        <v>179.3</v>
      </c>
      <c r="K665" s="8">
        <f t="shared" si="107"/>
        <v>1.2740267707752368</v>
      </c>
      <c r="L665" s="9">
        <f t="shared" si="114"/>
        <v>0.57143377660219741</v>
      </c>
      <c r="M665" s="10">
        <f t="shared" si="101"/>
        <v>1853859</v>
      </c>
      <c r="N665" s="10">
        <f t="shared" si="102"/>
        <v>1956336</v>
      </c>
      <c r="O665" s="10">
        <f t="shared" si="103"/>
        <v>102477</v>
      </c>
      <c r="P665" s="11">
        <f t="shared" si="104"/>
        <v>0.17657986226866185</v>
      </c>
      <c r="Q665" s="11">
        <f t="shared" si="105"/>
        <v>0.18634078504957757</v>
      </c>
      <c r="R665" s="11">
        <f t="shared" si="106"/>
        <v>9.7609227809157331E-3</v>
      </c>
      <c r="S665" s="12">
        <f t="shared" si="109"/>
        <v>13375624858337.98</v>
      </c>
      <c r="T665" s="12">
        <f t="shared" si="110"/>
        <v>302487080078.08142</v>
      </c>
      <c r="U665" s="12">
        <f t="shared" si="111"/>
        <v>216911975911.87952</v>
      </c>
      <c r="V665" s="12">
        <f t="shared" si="112"/>
        <v>-85576378192.972656</v>
      </c>
      <c r="W665" s="12">
        <f t="shared" si="113"/>
        <v>7643283827214.3037</v>
      </c>
    </row>
    <row r="666" spans="1:23" x14ac:dyDescent="0.3">
      <c r="A666" s="2">
        <v>37377</v>
      </c>
      <c r="B666" s="4">
        <v>10498.7</v>
      </c>
      <c r="C666" s="4">
        <f t="shared" si="108"/>
        <v>10498700</v>
      </c>
      <c r="D666" s="4">
        <v>102496</v>
      </c>
      <c r="E666" s="4">
        <v>183127</v>
      </c>
      <c r="F666" s="4">
        <v>80631</v>
      </c>
      <c r="G666" s="4">
        <v>3433836481390.9102</v>
      </c>
      <c r="H666" s="4">
        <v>2585495830856.6401</v>
      </c>
      <c r="I666" s="4">
        <v>5974320868797.2305</v>
      </c>
      <c r="J666" s="5">
        <v>179.5</v>
      </c>
      <c r="K666" s="8">
        <f t="shared" si="107"/>
        <v>1.2726072423398329</v>
      </c>
      <c r="L666" s="9">
        <f t="shared" si="114"/>
        <v>0.56905339411519806</v>
      </c>
      <c r="M666" s="10">
        <f t="shared" si="101"/>
        <v>1830765</v>
      </c>
      <c r="N666" s="10">
        <f t="shared" si="102"/>
        <v>1985955</v>
      </c>
      <c r="O666" s="10">
        <f t="shared" si="103"/>
        <v>155189</v>
      </c>
      <c r="P666" s="11">
        <f t="shared" si="104"/>
        <v>0.17438016135331041</v>
      </c>
      <c r="Q666" s="11">
        <f t="shared" si="105"/>
        <v>0.18916199148466001</v>
      </c>
      <c r="R666" s="11">
        <f t="shared" si="106"/>
        <v>1.4781734881461514E-2</v>
      </c>
      <c r="S666" s="12">
        <f t="shared" si="109"/>
        <v>13360721655153.203</v>
      </c>
      <c r="T666" s="12">
        <f t="shared" si="110"/>
        <v>130437151910.86351</v>
      </c>
      <c r="U666" s="12">
        <f t="shared" si="111"/>
        <v>233048746467.96658</v>
      </c>
      <c r="V666" s="12">
        <f t="shared" si="112"/>
        <v>102611594557.10306</v>
      </c>
      <c r="W666" s="12">
        <f t="shared" si="113"/>
        <v>7602964005693.3584</v>
      </c>
    </row>
    <row r="667" spans="1:23" x14ac:dyDescent="0.3">
      <c r="A667" s="2">
        <v>37408</v>
      </c>
      <c r="B667" s="4">
        <v>10601.9</v>
      </c>
      <c r="C667" s="4">
        <f t="shared" si="108"/>
        <v>10601900</v>
      </c>
      <c r="D667" s="4">
        <v>182633</v>
      </c>
      <c r="E667" s="4">
        <v>153562</v>
      </c>
      <c r="F667" s="4">
        <v>-29071</v>
      </c>
      <c r="G667" s="4">
        <v>3464147372780.8198</v>
      </c>
      <c r="H667" s="4">
        <v>2662321387619.6602</v>
      </c>
      <c r="I667" s="4">
        <v>6019104396995.6104</v>
      </c>
      <c r="J667" s="5">
        <v>179.6</v>
      </c>
      <c r="K667" s="8">
        <f t="shared" si="107"/>
        <v>1.2718986636971046</v>
      </c>
      <c r="L667" s="9">
        <f t="shared" si="114"/>
        <v>0.56773827304498348</v>
      </c>
      <c r="M667" s="10">
        <f t="shared" si="101"/>
        <v>1810511</v>
      </c>
      <c r="N667" s="10">
        <f t="shared" si="102"/>
        <v>1968492</v>
      </c>
      <c r="O667" s="10">
        <f t="shared" si="103"/>
        <v>157980</v>
      </c>
      <c r="P667" s="11">
        <f t="shared" si="104"/>
        <v>0.17077231439647611</v>
      </c>
      <c r="Q667" s="11">
        <f t="shared" si="105"/>
        <v>0.18567351135173885</v>
      </c>
      <c r="R667" s="11">
        <f t="shared" si="106"/>
        <v>1.4901102632546997E-2</v>
      </c>
      <c r="S667" s="12">
        <f t="shared" si="109"/>
        <v>13484542442650.334</v>
      </c>
      <c r="T667" s="12">
        <f t="shared" si="110"/>
        <v>232290668646.99329</v>
      </c>
      <c r="U667" s="12">
        <f t="shared" si="111"/>
        <v>195315302594.65479</v>
      </c>
      <c r="V667" s="12">
        <f t="shared" si="112"/>
        <v>-36975366052.338524</v>
      </c>
      <c r="W667" s="12">
        <f t="shared" si="113"/>
        <v>7655690839192.083</v>
      </c>
    </row>
    <row r="668" spans="1:23" x14ac:dyDescent="0.3">
      <c r="A668" s="2">
        <v>37438</v>
      </c>
      <c r="B668" s="4">
        <v>10601.9</v>
      </c>
      <c r="C668" s="4">
        <f t="shared" si="108"/>
        <v>10601900</v>
      </c>
      <c r="D668" s="4">
        <v>134409</v>
      </c>
      <c r="E668" s="4">
        <v>163568</v>
      </c>
      <c r="F668" s="4">
        <v>29159</v>
      </c>
      <c r="G668" s="4">
        <v>3500451919732.4199</v>
      </c>
      <c r="H668" s="4">
        <v>2659288870276.9702</v>
      </c>
      <c r="I668" s="4">
        <v>6117106533104.7305</v>
      </c>
      <c r="J668" s="5">
        <v>180</v>
      </c>
      <c r="K668" s="8">
        <f t="shared" si="107"/>
        <v>1.2690722222222222</v>
      </c>
      <c r="L668" s="9">
        <f t="shared" si="114"/>
        <v>0.57698210067108069</v>
      </c>
      <c r="M668" s="10">
        <f t="shared" si="101"/>
        <v>1817078</v>
      </c>
      <c r="N668" s="10">
        <f t="shared" si="102"/>
        <v>2007038</v>
      </c>
      <c r="O668" s="10">
        <f t="shared" si="103"/>
        <v>189959</v>
      </c>
      <c r="P668" s="11">
        <f t="shared" si="104"/>
        <v>0.17139173167073826</v>
      </c>
      <c r="Q668" s="11">
        <f t="shared" si="105"/>
        <v>0.18930927475263867</v>
      </c>
      <c r="R668" s="11">
        <f t="shared" si="106"/>
        <v>1.7917448759184676E-2</v>
      </c>
      <c r="S668" s="12">
        <f t="shared" si="109"/>
        <v>13454576792777.777</v>
      </c>
      <c r="T668" s="12">
        <f t="shared" si="110"/>
        <v>170574728316.66666</v>
      </c>
      <c r="U668" s="12">
        <f t="shared" si="111"/>
        <v>207579605244.44443</v>
      </c>
      <c r="V668" s="12">
        <f t="shared" si="112"/>
        <v>37004876927.777779</v>
      </c>
      <c r="W668" s="12">
        <f t="shared" si="113"/>
        <v>7763049981537.2939</v>
      </c>
    </row>
    <row r="669" spans="1:23" x14ac:dyDescent="0.3">
      <c r="A669" s="2">
        <v>37469</v>
      </c>
      <c r="B669" s="4">
        <v>10601.9</v>
      </c>
      <c r="C669" s="4">
        <f t="shared" si="108"/>
        <v>10601900</v>
      </c>
      <c r="D669" s="4">
        <v>124619</v>
      </c>
      <c r="E669" s="4">
        <v>179328</v>
      </c>
      <c r="F669" s="4">
        <v>54709</v>
      </c>
      <c r="G669" s="4">
        <v>3558276735685.6299</v>
      </c>
      <c r="H669" s="4">
        <v>2652204940270.6299</v>
      </c>
      <c r="I669" s="4">
        <v>6158782145887.1104</v>
      </c>
      <c r="J669" s="5">
        <v>180.5</v>
      </c>
      <c r="K669" s="8">
        <f t="shared" si="107"/>
        <v>1.2655567867036011</v>
      </c>
      <c r="L669" s="9">
        <f t="shared" si="114"/>
        <v>0.58091305764882806</v>
      </c>
      <c r="M669" s="10">
        <f t="shared" si="101"/>
        <v>1819138</v>
      </c>
      <c r="N669" s="10">
        <f t="shared" si="102"/>
        <v>1983817</v>
      </c>
      <c r="O669" s="10">
        <f t="shared" si="103"/>
        <v>164678</v>
      </c>
      <c r="P669" s="11">
        <f t="shared" si="104"/>
        <v>0.17158603646516191</v>
      </c>
      <c r="Q669" s="11">
        <f t="shared" si="105"/>
        <v>0.1871190069704487</v>
      </c>
      <c r="R669" s="11">
        <f t="shared" si="106"/>
        <v>1.5532876182571048E-2</v>
      </c>
      <c r="S669" s="12">
        <f t="shared" si="109"/>
        <v>13417306496952.908</v>
      </c>
      <c r="T669" s="12">
        <f t="shared" si="110"/>
        <v>157712421202.21606</v>
      </c>
      <c r="U669" s="12">
        <f t="shared" si="111"/>
        <v>226949767445.98337</v>
      </c>
      <c r="V669" s="12">
        <f t="shared" si="112"/>
        <v>69237346243.767319</v>
      </c>
      <c r="W669" s="12">
        <f t="shared" si="113"/>
        <v>7794288542556.4004</v>
      </c>
    </row>
    <row r="670" spans="1:23" x14ac:dyDescent="0.3">
      <c r="A670" s="2">
        <v>37500</v>
      </c>
      <c r="B670" s="4">
        <v>10701.7</v>
      </c>
      <c r="C670" s="4">
        <f t="shared" si="108"/>
        <v>10701700</v>
      </c>
      <c r="D670" s="4">
        <v>192698</v>
      </c>
      <c r="E670" s="4">
        <v>150310</v>
      </c>
      <c r="F670" s="4">
        <v>-42388</v>
      </c>
      <c r="G670" s="4">
        <v>3553180247874.7402</v>
      </c>
      <c r="H670" s="4">
        <v>2675055717722.4199</v>
      </c>
      <c r="I670" s="4">
        <v>6194089703019.9102</v>
      </c>
      <c r="J670" s="5">
        <v>180.8</v>
      </c>
      <c r="K670" s="8">
        <f t="shared" si="107"/>
        <v>1.2634568584070796</v>
      </c>
      <c r="L670" s="9">
        <f t="shared" si="114"/>
        <v>0.57879493005970173</v>
      </c>
      <c r="M670" s="10">
        <f t="shared" si="101"/>
        <v>1853225</v>
      </c>
      <c r="N670" s="10">
        <f t="shared" si="102"/>
        <v>2011017</v>
      </c>
      <c r="O670" s="10">
        <f t="shared" si="103"/>
        <v>157791</v>
      </c>
      <c r="P670" s="11">
        <f t="shared" si="104"/>
        <v>0.17317108496780886</v>
      </c>
      <c r="Q670" s="11">
        <f t="shared" si="105"/>
        <v>0.18791565825990264</v>
      </c>
      <c r="R670" s="11">
        <f t="shared" si="106"/>
        <v>1.4744479848995955E-2</v>
      </c>
      <c r="S670" s="12">
        <f t="shared" si="109"/>
        <v>13521136261615.043</v>
      </c>
      <c r="T670" s="12">
        <f t="shared" si="110"/>
        <v>243465609701.32742</v>
      </c>
      <c r="U670" s="12">
        <f t="shared" si="111"/>
        <v>189910200387.16812</v>
      </c>
      <c r="V670" s="12">
        <f t="shared" si="112"/>
        <v>-53555409314.159286</v>
      </c>
      <c r="W670" s="12">
        <f t="shared" si="113"/>
        <v>7825965116869.1758</v>
      </c>
    </row>
    <row r="671" spans="1:23" x14ac:dyDescent="0.3">
      <c r="A671" s="2">
        <v>37530</v>
      </c>
      <c r="B671" s="4">
        <v>10701.7</v>
      </c>
      <c r="C671" s="4">
        <f t="shared" si="108"/>
        <v>10701700</v>
      </c>
      <c r="D671" s="4">
        <v>124543</v>
      </c>
      <c r="E671" s="4">
        <v>178615</v>
      </c>
      <c r="F671" s="4">
        <v>54072</v>
      </c>
      <c r="G671" s="4">
        <v>3586523556148.5698</v>
      </c>
      <c r="H671" s="4">
        <v>2696004418229.9302</v>
      </c>
      <c r="I671" s="4">
        <v>6215430666794.7305</v>
      </c>
      <c r="J671" s="5">
        <v>181.2</v>
      </c>
      <c r="K671" s="8">
        <f t="shared" si="107"/>
        <v>1.260667770419426</v>
      </c>
      <c r="L671" s="9">
        <f t="shared" si="114"/>
        <v>0.58078909582540439</v>
      </c>
      <c r="M671" s="10">
        <f t="shared" si="101"/>
        <v>1820605</v>
      </c>
      <c r="N671" s="10">
        <f t="shared" si="102"/>
        <v>2024813</v>
      </c>
      <c r="O671" s="10">
        <f t="shared" si="103"/>
        <v>204207</v>
      </c>
      <c r="P671" s="11">
        <f t="shared" si="104"/>
        <v>0.17012297111673846</v>
      </c>
      <c r="Q671" s="11">
        <f t="shared" si="105"/>
        <v>0.18920479923750433</v>
      </c>
      <c r="R671" s="11">
        <f t="shared" si="106"/>
        <v>1.9081734677668036E-2</v>
      </c>
      <c r="S671" s="12">
        <f t="shared" si="109"/>
        <v>13491288278697.57</v>
      </c>
      <c r="T671" s="12">
        <f t="shared" si="110"/>
        <v>157007346131.34656</v>
      </c>
      <c r="U671" s="12">
        <f t="shared" si="111"/>
        <v>225174173813.46579</v>
      </c>
      <c r="V671" s="12">
        <f t="shared" si="112"/>
        <v>68166827682.119194</v>
      </c>
      <c r="W671" s="12">
        <f t="shared" si="113"/>
        <v>7835593120904.6396</v>
      </c>
    </row>
    <row r="672" spans="1:23" x14ac:dyDescent="0.3">
      <c r="A672" s="2">
        <v>37561</v>
      </c>
      <c r="B672" s="4">
        <v>10701.7</v>
      </c>
      <c r="C672" s="4">
        <f t="shared" si="108"/>
        <v>10701700</v>
      </c>
      <c r="D672" s="4">
        <v>120017</v>
      </c>
      <c r="E672" s="4">
        <v>178901</v>
      </c>
      <c r="F672" s="4">
        <v>58883</v>
      </c>
      <c r="G672" s="4">
        <v>3649352539575.3599</v>
      </c>
      <c r="H672" s="4">
        <v>2694107607206.4302</v>
      </c>
      <c r="I672" s="4">
        <v>6258220921656.9404</v>
      </c>
      <c r="J672" s="5">
        <v>181.5</v>
      </c>
      <c r="K672" s="8">
        <f t="shared" si="107"/>
        <v>1.2585840220385676</v>
      </c>
      <c r="L672" s="9">
        <f t="shared" si="114"/>
        <v>0.5847875497964754</v>
      </c>
      <c r="M672" s="10">
        <f t="shared" si="101"/>
        <v>1819389</v>
      </c>
      <c r="N672" s="10">
        <f t="shared" si="102"/>
        <v>2028214</v>
      </c>
      <c r="O672" s="10">
        <f t="shared" si="103"/>
        <v>208823</v>
      </c>
      <c r="P672" s="11">
        <f t="shared" si="104"/>
        <v>0.17000934430978257</v>
      </c>
      <c r="Q672" s="11">
        <f t="shared" si="105"/>
        <v>0.1895225992132091</v>
      </c>
      <c r="R672" s="11">
        <f t="shared" si="106"/>
        <v>1.9513068017230906E-2</v>
      </c>
      <c r="S672" s="12">
        <f t="shared" si="109"/>
        <v>13468988628650.139</v>
      </c>
      <c r="T672" s="12">
        <f t="shared" si="110"/>
        <v>151051478573.00278</v>
      </c>
      <c r="U672" s="12">
        <f t="shared" si="111"/>
        <v>225161940126.72177</v>
      </c>
      <c r="V672" s="12">
        <f t="shared" si="112"/>
        <v>74109202969.696976</v>
      </c>
      <c r="W672" s="12">
        <f t="shared" si="113"/>
        <v>7876496858384.9033</v>
      </c>
    </row>
    <row r="673" spans="1:23" x14ac:dyDescent="0.3">
      <c r="A673" s="2">
        <v>37591</v>
      </c>
      <c r="B673" s="4">
        <v>10766.9</v>
      </c>
      <c r="C673" s="4">
        <f t="shared" si="108"/>
        <v>10766900</v>
      </c>
      <c r="D673" s="4">
        <v>182787</v>
      </c>
      <c r="E673" s="4">
        <v>178069</v>
      </c>
      <c r="F673" s="4">
        <v>-4719</v>
      </c>
      <c r="G673" s="4">
        <v>3647939770383.73</v>
      </c>
      <c r="H673" s="4">
        <v>2757767686463.7998</v>
      </c>
      <c r="I673" s="4">
        <v>6338699979592.5498</v>
      </c>
      <c r="J673" s="5">
        <v>181.8</v>
      </c>
      <c r="K673" s="8">
        <f t="shared" si="107"/>
        <v>1.2565071507150714</v>
      </c>
      <c r="L673" s="9">
        <f t="shared" si="114"/>
        <v>0.58872098557547203</v>
      </c>
      <c r="M673" s="10">
        <f t="shared" si="101"/>
        <v>1814262</v>
      </c>
      <c r="N673" s="10">
        <f t="shared" si="102"/>
        <v>2044936</v>
      </c>
      <c r="O673" s="10">
        <f t="shared" si="103"/>
        <v>230671</v>
      </c>
      <c r="P673" s="11">
        <f t="shared" si="104"/>
        <v>0.16850365471955717</v>
      </c>
      <c r="Q673" s="11">
        <f t="shared" si="105"/>
        <v>0.18992802013578652</v>
      </c>
      <c r="R673" s="11">
        <f t="shared" si="106"/>
        <v>2.1424086784496931E-2</v>
      </c>
      <c r="S673" s="12">
        <f t="shared" si="109"/>
        <v>13528686841034.102</v>
      </c>
      <c r="T673" s="12">
        <f t="shared" si="110"/>
        <v>229673172557.75574</v>
      </c>
      <c r="U673" s="12">
        <f t="shared" si="111"/>
        <v>223744971820.68207</v>
      </c>
      <c r="V673" s="12">
        <f t="shared" si="112"/>
        <v>-5929457244.2244215</v>
      </c>
      <c r="W673" s="12">
        <f t="shared" si="113"/>
        <v>7964621850595.5156</v>
      </c>
    </row>
    <row r="674" spans="1:23" x14ac:dyDescent="0.3">
      <c r="A674" s="2">
        <v>37622</v>
      </c>
      <c r="B674" s="4">
        <v>10766.9</v>
      </c>
      <c r="C674" s="4">
        <f t="shared" si="108"/>
        <v>10766900</v>
      </c>
      <c r="D674" s="4">
        <v>187884</v>
      </c>
      <c r="E674" s="4">
        <v>177251</v>
      </c>
      <c r="F674" s="4">
        <v>-10633</v>
      </c>
      <c r="G674" s="4" t="s">
        <v>9</v>
      </c>
      <c r="H674" s="4" t="s">
        <v>9</v>
      </c>
      <c r="I674" s="4">
        <v>6389356141156.5498</v>
      </c>
      <c r="J674" s="5">
        <v>182.6</v>
      </c>
      <c r="K674" s="8">
        <f t="shared" si="107"/>
        <v>1.2510021905805038</v>
      </c>
      <c r="L674" s="9">
        <f t="shared" si="114"/>
        <v>0.59342579026057174</v>
      </c>
      <c r="M674" s="10">
        <f t="shared" si="101"/>
        <v>1798694</v>
      </c>
      <c r="N674" s="10">
        <f t="shared" si="102"/>
        <v>2062464</v>
      </c>
      <c r="O674" s="10">
        <f t="shared" si="103"/>
        <v>263767</v>
      </c>
      <c r="P674" s="11">
        <f t="shared" si="104"/>
        <v>0.16705774178268581</v>
      </c>
      <c r="Q674" s="11">
        <f t="shared" si="105"/>
        <v>0.19155597247118483</v>
      </c>
      <c r="R674" s="11">
        <f t="shared" si="106"/>
        <v>2.4497952056766571E-2</v>
      </c>
      <c r="S674" s="12">
        <f t="shared" si="109"/>
        <v>13469415485761.225</v>
      </c>
      <c r="T674" s="12">
        <f t="shared" si="110"/>
        <v>235043295575.02737</v>
      </c>
      <c r="U674" s="12">
        <f t="shared" si="111"/>
        <v>221741389282.58487</v>
      </c>
      <c r="V674" s="12">
        <f t="shared" si="112"/>
        <v>-13301906292.442495</v>
      </c>
      <c r="W674" s="12">
        <f t="shared" si="113"/>
        <v>7993098528985.8379</v>
      </c>
    </row>
    <row r="675" spans="1:23" x14ac:dyDescent="0.3">
      <c r="A675" s="2">
        <v>37653</v>
      </c>
      <c r="B675" s="4">
        <v>10766.9</v>
      </c>
      <c r="C675" s="4">
        <f t="shared" si="108"/>
        <v>10766900</v>
      </c>
      <c r="D675" s="4">
        <v>89477</v>
      </c>
      <c r="E675" s="4">
        <v>186140</v>
      </c>
      <c r="F675" s="4">
        <v>96663</v>
      </c>
      <c r="G675" s="4">
        <v>3683888032284.5298</v>
      </c>
      <c r="H675" s="4">
        <v>2761902070509.5498</v>
      </c>
      <c r="I675" s="4">
        <v>6379432578400.3799</v>
      </c>
      <c r="J675" s="5">
        <v>183.6</v>
      </c>
      <c r="K675" s="8">
        <f t="shared" si="107"/>
        <v>1.2441884531590415</v>
      </c>
      <c r="L675" s="9">
        <f t="shared" si="114"/>
        <v>0.59250411709966466</v>
      </c>
      <c r="M675" s="10">
        <f t="shared" ref="M675:M738" si="115">SUM(D664:D675)</f>
        <v>1790209</v>
      </c>
      <c r="N675" s="10">
        <f t="shared" ref="N675:N738" si="116">SUM(E664:E675)</f>
        <v>2074586</v>
      </c>
      <c r="O675" s="10">
        <f t="shared" ref="O675:O738" si="117">SUM(F664:F675)</f>
        <v>284374</v>
      </c>
      <c r="P675" s="11">
        <f t="shared" ref="P675:P738" si="118">M675/$C675</f>
        <v>0.16626967836610351</v>
      </c>
      <c r="Q675" s="11">
        <f t="shared" ref="Q675:Q738" si="119">N675/$C675</f>
        <v>0.19268183042472764</v>
      </c>
      <c r="R675" s="11">
        <f t="shared" ref="R675:R738" si="120">O675/$C675</f>
        <v>2.6411873426891677E-2</v>
      </c>
      <c r="S675" s="12">
        <f t="shared" si="109"/>
        <v>13396052656318.084</v>
      </c>
      <c r="T675" s="12">
        <f t="shared" si="110"/>
        <v>111326250223.31155</v>
      </c>
      <c r="U675" s="12">
        <f t="shared" si="111"/>
        <v>231593238671.02399</v>
      </c>
      <c r="V675" s="12">
        <f t="shared" si="112"/>
        <v>120266988447.71243</v>
      </c>
      <c r="W675" s="12">
        <f t="shared" si="113"/>
        <v>7937216351752.3643</v>
      </c>
    </row>
    <row r="676" spans="1:23" x14ac:dyDescent="0.3">
      <c r="A676" s="2">
        <v>37681</v>
      </c>
      <c r="B676" s="4">
        <v>10887.4</v>
      </c>
      <c r="C676" s="4">
        <f t="shared" si="108"/>
        <v>10887400</v>
      </c>
      <c r="D676" s="4">
        <v>120358</v>
      </c>
      <c r="E676" s="4">
        <v>179234</v>
      </c>
      <c r="F676" s="4">
        <v>58877</v>
      </c>
      <c r="G676" s="4">
        <v>3711311962399.1699</v>
      </c>
      <c r="H676" s="4">
        <v>2749464294178.9902</v>
      </c>
      <c r="I676" s="4">
        <v>6445698726713.1797</v>
      </c>
      <c r="J676" s="5">
        <v>183.9</v>
      </c>
      <c r="K676" s="8">
        <f t="shared" si="107"/>
        <v>1.2421587819467101</v>
      </c>
      <c r="L676" s="9">
        <f t="shared" si="114"/>
        <v>0.5920328753157944</v>
      </c>
      <c r="M676" s="10">
        <f t="shared" si="115"/>
        <v>1799347</v>
      </c>
      <c r="N676" s="10">
        <f t="shared" si="116"/>
        <v>2078362</v>
      </c>
      <c r="O676" s="10">
        <f t="shared" si="117"/>
        <v>279013</v>
      </c>
      <c r="P676" s="11">
        <f t="shared" si="118"/>
        <v>0.16526875103330455</v>
      </c>
      <c r="Q676" s="11">
        <f t="shared" si="119"/>
        <v>0.19089608170913167</v>
      </c>
      <c r="R676" s="11">
        <f t="shared" si="120"/>
        <v>2.5627146977239744E-2</v>
      </c>
      <c r="S676" s="12">
        <f t="shared" si="109"/>
        <v>13523879522566.613</v>
      </c>
      <c r="T676" s="12">
        <f t="shared" si="110"/>
        <v>149503746677.54214</v>
      </c>
      <c r="U676" s="12">
        <f t="shared" si="111"/>
        <v>222637087123.43665</v>
      </c>
      <c r="V676" s="12">
        <f t="shared" si="112"/>
        <v>73134582604.676453</v>
      </c>
      <c r="W676" s="12">
        <f t="shared" si="113"/>
        <v>8006581279169.5039</v>
      </c>
    </row>
    <row r="677" spans="1:23" x14ac:dyDescent="0.3">
      <c r="A677" s="2">
        <v>37712</v>
      </c>
      <c r="B677" s="4">
        <v>10887.4</v>
      </c>
      <c r="C677" s="4">
        <f t="shared" si="108"/>
        <v>10887400</v>
      </c>
      <c r="D677" s="4">
        <v>231160</v>
      </c>
      <c r="E677" s="4">
        <v>180094</v>
      </c>
      <c r="F677" s="4">
        <v>-51066</v>
      </c>
      <c r="G677" s="4">
        <v>3702844997678.0698</v>
      </c>
      <c r="H677" s="4">
        <v>2757535748111.21</v>
      </c>
      <c r="I677" s="4">
        <v>6460741982363.1104</v>
      </c>
      <c r="J677" s="5">
        <v>183.2</v>
      </c>
      <c r="K677" s="8">
        <f t="shared" si="107"/>
        <v>1.2469050218340612</v>
      </c>
      <c r="L677" s="9">
        <f t="shared" si="114"/>
        <v>0.59341458772187206</v>
      </c>
      <c r="M677" s="10">
        <f t="shared" si="115"/>
        <v>1793081</v>
      </c>
      <c r="N677" s="10">
        <f t="shared" si="116"/>
        <v>2088199</v>
      </c>
      <c r="O677" s="10">
        <f t="shared" si="117"/>
        <v>295117</v>
      </c>
      <c r="P677" s="11">
        <f t="shared" si="118"/>
        <v>0.16469322335911238</v>
      </c>
      <c r="Q677" s="11">
        <f t="shared" si="119"/>
        <v>0.1917996032110513</v>
      </c>
      <c r="R677" s="11">
        <f t="shared" si="120"/>
        <v>2.7106288002645258E-2</v>
      </c>
      <c r="S677" s="12">
        <f t="shared" si="109"/>
        <v>13575553734716.156</v>
      </c>
      <c r="T677" s="12">
        <f t="shared" si="110"/>
        <v>288234564847.16156</v>
      </c>
      <c r="U677" s="12">
        <f t="shared" si="111"/>
        <v>224560113002.18341</v>
      </c>
      <c r="V677" s="12">
        <f t="shared" si="112"/>
        <v>-63674451844.978165</v>
      </c>
      <c r="W677" s="12">
        <f t="shared" si="113"/>
        <v>8055931622582.71</v>
      </c>
    </row>
    <row r="678" spans="1:23" x14ac:dyDescent="0.3">
      <c r="A678" s="2">
        <v>37742</v>
      </c>
      <c r="B678" s="4">
        <v>10887.4</v>
      </c>
      <c r="C678" s="4">
        <f t="shared" si="108"/>
        <v>10887400</v>
      </c>
      <c r="D678" s="4">
        <v>103411</v>
      </c>
      <c r="E678" s="4">
        <v>192278</v>
      </c>
      <c r="F678" s="4">
        <v>88867</v>
      </c>
      <c r="G678" s="4">
        <v>3776618318157.3501</v>
      </c>
      <c r="H678" s="4">
        <v>2781524839178.2002</v>
      </c>
      <c r="I678" s="4">
        <v>6460544146581.3701</v>
      </c>
      <c r="J678" s="5">
        <v>182.9</v>
      </c>
      <c r="K678" s="8">
        <f t="shared" si="107"/>
        <v>1.2489502460360853</v>
      </c>
      <c r="L678" s="9">
        <f t="shared" si="114"/>
        <v>0.59339641664505482</v>
      </c>
      <c r="M678" s="10">
        <f t="shared" si="115"/>
        <v>1793996</v>
      </c>
      <c r="N678" s="10">
        <f t="shared" si="116"/>
        <v>2097350</v>
      </c>
      <c r="O678" s="10">
        <f t="shared" si="117"/>
        <v>303353</v>
      </c>
      <c r="P678" s="11">
        <f t="shared" si="118"/>
        <v>0.16477726546282859</v>
      </c>
      <c r="Q678" s="11">
        <f t="shared" si="119"/>
        <v>0.1926401160975072</v>
      </c>
      <c r="R678" s="11">
        <f t="shared" si="120"/>
        <v>2.7862758785384939E-2</v>
      </c>
      <c r="S678" s="12">
        <f t="shared" si="109"/>
        <v>13597820908693.275</v>
      </c>
      <c r="T678" s="12">
        <f t="shared" si="110"/>
        <v>129155193892.83762</v>
      </c>
      <c r="U678" s="12">
        <f t="shared" si="111"/>
        <v>240145655407.32642</v>
      </c>
      <c r="V678" s="12">
        <f t="shared" si="112"/>
        <v>110990461514.4888</v>
      </c>
      <c r="W678" s="12">
        <f t="shared" si="113"/>
        <v>8068898201399.793</v>
      </c>
    </row>
    <row r="679" spans="1:23" x14ac:dyDescent="0.3">
      <c r="A679" s="2">
        <v>37773</v>
      </c>
      <c r="B679" s="4">
        <v>11011.6</v>
      </c>
      <c r="C679" s="4">
        <f t="shared" si="108"/>
        <v>11011600</v>
      </c>
      <c r="D679" s="4">
        <v>193043</v>
      </c>
      <c r="E679" s="4">
        <v>171814</v>
      </c>
      <c r="F679" s="4">
        <v>-21230</v>
      </c>
      <c r="G679" s="4">
        <v>3816831315563.8398</v>
      </c>
      <c r="H679" s="4">
        <v>2853289839463.4199</v>
      </c>
      <c r="I679" s="4">
        <v>6538800096469.6396</v>
      </c>
      <c r="J679" s="5">
        <v>183.1</v>
      </c>
      <c r="K679" s="8">
        <f t="shared" si="107"/>
        <v>1.2475860185690879</v>
      </c>
      <c r="L679" s="9">
        <f t="shared" si="114"/>
        <v>0.59381017258796542</v>
      </c>
      <c r="M679" s="10">
        <f t="shared" si="115"/>
        <v>1804406</v>
      </c>
      <c r="N679" s="10">
        <f t="shared" si="116"/>
        <v>2115602</v>
      </c>
      <c r="O679" s="10">
        <f t="shared" si="117"/>
        <v>311194</v>
      </c>
      <c r="P679" s="11">
        <f t="shared" si="118"/>
        <v>0.1638641069417705</v>
      </c>
      <c r="Q679" s="11">
        <f t="shared" si="119"/>
        <v>0.19212485015801517</v>
      </c>
      <c r="R679" s="11">
        <f t="shared" si="120"/>
        <v>2.8260561589596427E-2</v>
      </c>
      <c r="S679" s="12">
        <f t="shared" si="109"/>
        <v>13737918202075.367</v>
      </c>
      <c r="T679" s="12">
        <f t="shared" si="110"/>
        <v>240837747782.63245</v>
      </c>
      <c r="U679" s="12">
        <f t="shared" si="111"/>
        <v>214352744194.42929</v>
      </c>
      <c r="V679" s="12">
        <f t="shared" si="112"/>
        <v>-26486251174.221737</v>
      </c>
      <c r="W679" s="12">
        <f t="shared" si="113"/>
        <v>8157715578573.7256</v>
      </c>
    </row>
    <row r="680" spans="1:23" x14ac:dyDescent="0.3">
      <c r="A680" s="2">
        <v>37803</v>
      </c>
      <c r="B680" s="4">
        <v>11011.6</v>
      </c>
      <c r="C680" s="4">
        <f t="shared" si="108"/>
        <v>11011600</v>
      </c>
      <c r="D680" s="4">
        <v>123551</v>
      </c>
      <c r="E680" s="4">
        <v>177792</v>
      </c>
      <c r="F680" s="4">
        <v>54240</v>
      </c>
      <c r="G680" s="4">
        <v>3902893862015.02</v>
      </c>
      <c r="H680" s="4">
        <v>2848301245048.0498</v>
      </c>
      <c r="I680" s="4">
        <v>6661149640189.1201</v>
      </c>
      <c r="J680" s="5">
        <v>183.7</v>
      </c>
      <c r="K680" s="8">
        <f t="shared" si="107"/>
        <v>1.2435111594991834</v>
      </c>
      <c r="L680" s="9">
        <f t="shared" si="114"/>
        <v>0.6049211413590323</v>
      </c>
      <c r="M680" s="10">
        <f t="shared" si="115"/>
        <v>1793548</v>
      </c>
      <c r="N680" s="10">
        <f t="shared" si="116"/>
        <v>2129826</v>
      </c>
      <c r="O680" s="10">
        <f t="shared" si="117"/>
        <v>336275</v>
      </c>
      <c r="P680" s="11">
        <f t="shared" si="118"/>
        <v>0.16287805586835702</v>
      </c>
      <c r="Q680" s="11">
        <f t="shared" si="119"/>
        <v>0.19341657888045333</v>
      </c>
      <c r="R680" s="11">
        <f t="shared" si="120"/>
        <v>3.0538250572123941E-2</v>
      </c>
      <c r="S680" s="12">
        <f t="shared" si="109"/>
        <v>13693047483941.209</v>
      </c>
      <c r="T680" s="12">
        <f t="shared" si="110"/>
        <v>153637047267.2836</v>
      </c>
      <c r="U680" s="12">
        <f t="shared" si="111"/>
        <v>221086336069.67883</v>
      </c>
      <c r="V680" s="12">
        <f t="shared" si="112"/>
        <v>67448045291.235718</v>
      </c>
      <c r="W680" s="12">
        <f t="shared" si="113"/>
        <v>8283213912669.1416</v>
      </c>
    </row>
    <row r="681" spans="1:23" x14ac:dyDescent="0.3">
      <c r="A681" s="2">
        <v>37834</v>
      </c>
      <c r="B681" s="4">
        <v>11011.6</v>
      </c>
      <c r="C681" s="4">
        <f t="shared" si="108"/>
        <v>11011600</v>
      </c>
      <c r="D681" s="4">
        <v>114243</v>
      </c>
      <c r="E681" s="4">
        <v>190830</v>
      </c>
      <c r="F681" s="4">
        <v>76587</v>
      </c>
      <c r="G681" s="4">
        <v>3947859871672.1602</v>
      </c>
      <c r="H681" s="4">
        <v>2842180842303.3398</v>
      </c>
      <c r="I681" s="4">
        <v>6727587083455.5996</v>
      </c>
      <c r="J681" s="5">
        <v>184.5</v>
      </c>
      <c r="K681" s="8">
        <f t="shared" si="107"/>
        <v>1.2381192411924118</v>
      </c>
      <c r="L681" s="9">
        <f t="shared" si="114"/>
        <v>0.61095454642882052</v>
      </c>
      <c r="M681" s="10">
        <f t="shared" si="115"/>
        <v>1783172</v>
      </c>
      <c r="N681" s="10">
        <f t="shared" si="116"/>
        <v>2141328</v>
      </c>
      <c r="O681" s="10">
        <f t="shared" si="117"/>
        <v>358153</v>
      </c>
      <c r="P681" s="11">
        <f t="shared" si="118"/>
        <v>0.16193577681717461</v>
      </c>
      <c r="Q681" s="11">
        <f t="shared" si="119"/>
        <v>0.19446111373460714</v>
      </c>
      <c r="R681" s="11">
        <f t="shared" si="120"/>
        <v>3.2525064477460133E-2</v>
      </c>
      <c r="S681" s="12">
        <f t="shared" si="109"/>
        <v>13633673836314.361</v>
      </c>
      <c r="T681" s="12">
        <f t="shared" si="110"/>
        <v>141446456471.54468</v>
      </c>
      <c r="U681" s="12">
        <f t="shared" si="111"/>
        <v>236270294796.74796</v>
      </c>
      <c r="V681" s="12">
        <f t="shared" si="112"/>
        <v>94823838325.203232</v>
      </c>
      <c r="W681" s="12">
        <f t="shared" si="113"/>
        <v>8329555014823.918</v>
      </c>
    </row>
    <row r="682" spans="1:23" x14ac:dyDescent="0.3">
      <c r="A682" s="2">
        <v>37865</v>
      </c>
      <c r="B682" s="4">
        <v>11255.1</v>
      </c>
      <c r="C682" s="4">
        <f t="shared" si="108"/>
        <v>11255100</v>
      </c>
      <c r="D682" s="4">
        <v>191632</v>
      </c>
      <c r="E682" s="4">
        <v>168229</v>
      </c>
      <c r="F682" s="4">
        <v>-23402</v>
      </c>
      <c r="G682" s="4">
        <v>3924090106880.8799</v>
      </c>
      <c r="H682" s="4">
        <v>2859140955862.7402</v>
      </c>
      <c r="I682" s="4">
        <v>6792556749803.5</v>
      </c>
      <c r="J682" s="5">
        <v>185.1</v>
      </c>
      <c r="K682" s="8">
        <f t="shared" si="107"/>
        <v>1.2341058887088061</v>
      </c>
      <c r="L682" s="9">
        <f t="shared" si="114"/>
        <v>0.60350923135320877</v>
      </c>
      <c r="M682" s="10">
        <f t="shared" si="115"/>
        <v>1782106</v>
      </c>
      <c r="N682" s="10">
        <f t="shared" si="116"/>
        <v>2159247</v>
      </c>
      <c r="O682" s="10">
        <f t="shared" si="117"/>
        <v>377139</v>
      </c>
      <c r="P682" s="11">
        <f t="shared" si="118"/>
        <v>0.15833764249095966</v>
      </c>
      <c r="Q682" s="11">
        <f t="shared" si="119"/>
        <v>0.19184609643628223</v>
      </c>
      <c r="R682" s="11">
        <f t="shared" si="120"/>
        <v>3.3508276248100863E-2</v>
      </c>
      <c r="S682" s="12">
        <f t="shared" si="109"/>
        <v>13889985188006.482</v>
      </c>
      <c r="T682" s="12">
        <f t="shared" si="110"/>
        <v>236494179665.04593</v>
      </c>
      <c r="U682" s="12">
        <f t="shared" si="111"/>
        <v>207612399551.59375</v>
      </c>
      <c r="V682" s="12">
        <f t="shared" si="112"/>
        <v>-28880546007.56348</v>
      </c>
      <c r="W682" s="12">
        <f t="shared" si="113"/>
        <v>8382734284321.248</v>
      </c>
    </row>
    <row r="683" spans="1:23" x14ac:dyDescent="0.3">
      <c r="A683" s="2">
        <v>37895</v>
      </c>
      <c r="B683" s="4">
        <v>11255.1</v>
      </c>
      <c r="C683" s="4">
        <f t="shared" si="108"/>
        <v>11255100</v>
      </c>
      <c r="D683" s="4">
        <v>135825</v>
      </c>
      <c r="E683" s="4">
        <v>205370</v>
      </c>
      <c r="F683" s="4">
        <v>69545</v>
      </c>
      <c r="G683" s="4">
        <v>3990508094197.5298</v>
      </c>
      <c r="H683" s="4">
        <v>2882167744909.1401</v>
      </c>
      <c r="I683" s="4">
        <v>6804504127055.7002</v>
      </c>
      <c r="J683" s="5">
        <v>184.9</v>
      </c>
      <c r="K683" s="8">
        <f t="shared" si="107"/>
        <v>1.2354407787993509</v>
      </c>
      <c r="L683" s="9">
        <f t="shared" si="114"/>
        <v>0.60457073922539117</v>
      </c>
      <c r="M683" s="10">
        <f t="shared" si="115"/>
        <v>1793388</v>
      </c>
      <c r="N683" s="10">
        <f t="shared" si="116"/>
        <v>2186002</v>
      </c>
      <c r="O683" s="10">
        <f t="shared" si="117"/>
        <v>392612</v>
      </c>
      <c r="P683" s="11">
        <f t="shared" si="118"/>
        <v>0.15934003251859158</v>
      </c>
      <c r="Q683" s="11">
        <f t="shared" si="119"/>
        <v>0.19422324101962665</v>
      </c>
      <c r="R683" s="11">
        <f t="shared" si="120"/>
        <v>3.4883030803813379E-2</v>
      </c>
      <c r="S683" s="12">
        <f t="shared" si="109"/>
        <v>13905009509464.574</v>
      </c>
      <c r="T683" s="12">
        <f t="shared" si="110"/>
        <v>167803743780.42181</v>
      </c>
      <c r="U683" s="12">
        <f t="shared" si="111"/>
        <v>253722472742.02267</v>
      </c>
      <c r="V683" s="12">
        <f t="shared" si="112"/>
        <v>85918728961.600861</v>
      </c>
      <c r="W683" s="12">
        <f t="shared" si="113"/>
        <v>8406561878073.0918</v>
      </c>
    </row>
    <row r="684" spans="1:23" x14ac:dyDescent="0.3">
      <c r="A684" s="2">
        <v>37926</v>
      </c>
      <c r="B684" s="4">
        <v>11255.1</v>
      </c>
      <c r="C684" s="4">
        <f t="shared" si="108"/>
        <v>11255100</v>
      </c>
      <c r="D684" s="4">
        <v>118207</v>
      </c>
      <c r="E684" s="4">
        <v>161179</v>
      </c>
      <c r="F684" s="4">
        <v>42971</v>
      </c>
      <c r="G684" s="4">
        <v>4032904791048.3701</v>
      </c>
      <c r="H684" s="4">
        <v>2892160708832.9702</v>
      </c>
      <c r="I684" s="4">
        <v>6855209146971.6396</v>
      </c>
      <c r="J684" s="5">
        <v>185</v>
      </c>
      <c r="K684" s="8">
        <f t="shared" si="107"/>
        <v>1.2347729729729728</v>
      </c>
      <c r="L684" s="9">
        <f t="shared" si="114"/>
        <v>0.6090758098081438</v>
      </c>
      <c r="M684" s="10">
        <f t="shared" si="115"/>
        <v>1791578</v>
      </c>
      <c r="N684" s="10">
        <f t="shared" si="116"/>
        <v>2168280</v>
      </c>
      <c r="O684" s="10">
        <f t="shared" si="117"/>
        <v>376700</v>
      </c>
      <c r="P684" s="11">
        <f t="shared" si="118"/>
        <v>0.1591792165329495</v>
      </c>
      <c r="Q684" s="11">
        <f t="shared" si="119"/>
        <v>0.19264866593810806</v>
      </c>
      <c r="R684" s="11">
        <f t="shared" si="120"/>
        <v>3.346927170793685E-2</v>
      </c>
      <c r="S684" s="12">
        <f t="shared" si="109"/>
        <v>13897493288108.107</v>
      </c>
      <c r="T684" s="12">
        <f t="shared" si="110"/>
        <v>145958808816.21619</v>
      </c>
      <c r="U684" s="12">
        <f t="shared" si="111"/>
        <v>199019473010.81079</v>
      </c>
      <c r="V684" s="12">
        <f t="shared" si="112"/>
        <v>53059429421.621613</v>
      </c>
      <c r="W684" s="12">
        <f t="shared" si="113"/>
        <v>8464626978757.6885</v>
      </c>
    </row>
    <row r="685" spans="1:23" x14ac:dyDescent="0.3">
      <c r="A685" s="2">
        <v>37956</v>
      </c>
      <c r="B685" s="4">
        <v>11414.8</v>
      </c>
      <c r="C685" s="4">
        <f t="shared" si="108"/>
        <v>11414800</v>
      </c>
      <c r="D685" s="4">
        <v>186730</v>
      </c>
      <c r="E685" s="4">
        <v>204370</v>
      </c>
      <c r="F685" s="4">
        <v>17640</v>
      </c>
      <c r="G685" s="4">
        <v>4044243829239.6001</v>
      </c>
      <c r="H685" s="4">
        <v>2953720418578.6802</v>
      </c>
      <c r="I685" s="4">
        <v>6914406243287.6504</v>
      </c>
      <c r="J685" s="5">
        <v>185.5</v>
      </c>
      <c r="K685" s="8">
        <f t="shared" si="107"/>
        <v>1.23144474393531</v>
      </c>
      <c r="L685" s="9">
        <f t="shared" si="114"/>
        <v>0.60574046354624267</v>
      </c>
      <c r="M685" s="10">
        <f t="shared" si="115"/>
        <v>1795521</v>
      </c>
      <c r="N685" s="10">
        <f t="shared" si="116"/>
        <v>2194581</v>
      </c>
      <c r="O685" s="10">
        <f t="shared" si="117"/>
        <v>399059</v>
      </c>
      <c r="P685" s="11">
        <f t="shared" si="118"/>
        <v>0.15729763114553036</v>
      </c>
      <c r="Q685" s="11">
        <f t="shared" si="119"/>
        <v>0.19225750779689527</v>
      </c>
      <c r="R685" s="11">
        <f t="shared" si="120"/>
        <v>3.4959789045800188E-2</v>
      </c>
      <c r="S685" s="12">
        <f t="shared" si="109"/>
        <v>14056695463072.777</v>
      </c>
      <c r="T685" s="12">
        <f t="shared" si="110"/>
        <v>229947677035.04044</v>
      </c>
      <c r="U685" s="12">
        <f t="shared" si="111"/>
        <v>251670362318.05933</v>
      </c>
      <c r="V685" s="12">
        <f t="shared" si="112"/>
        <v>21722685283.018867</v>
      </c>
      <c r="W685" s="12">
        <f t="shared" si="113"/>
        <v>8514709225730.0693</v>
      </c>
    </row>
    <row r="686" spans="1:23" x14ac:dyDescent="0.3">
      <c r="A686" s="2">
        <v>37987</v>
      </c>
      <c r="B686" s="4">
        <v>11414.8</v>
      </c>
      <c r="C686" s="4">
        <f t="shared" si="108"/>
        <v>11414800</v>
      </c>
      <c r="D686" s="4">
        <v>185169</v>
      </c>
      <c r="E686" s="4">
        <v>186802</v>
      </c>
      <c r="F686" s="4">
        <v>1633</v>
      </c>
      <c r="G686" s="4">
        <v>4045200977014.6899</v>
      </c>
      <c r="H686" s="4">
        <v>2964033628713.3701</v>
      </c>
      <c r="I686" s="4">
        <v>6981477122871.8604</v>
      </c>
      <c r="J686" s="5">
        <v>186.3</v>
      </c>
      <c r="K686" s="8">
        <f t="shared" si="107"/>
        <v>1.2261567364465915</v>
      </c>
      <c r="L686" s="9">
        <f t="shared" si="114"/>
        <v>0.61161624582750995</v>
      </c>
      <c r="M686" s="10">
        <f t="shared" si="115"/>
        <v>1792806</v>
      </c>
      <c r="N686" s="10">
        <f t="shared" si="116"/>
        <v>2204132</v>
      </c>
      <c r="O686" s="10">
        <f t="shared" si="117"/>
        <v>411325</v>
      </c>
      <c r="P686" s="11">
        <f t="shared" si="118"/>
        <v>0.15705978203735502</v>
      </c>
      <c r="Q686" s="11">
        <f t="shared" si="119"/>
        <v>0.19309422854539721</v>
      </c>
      <c r="R686" s="11">
        <f t="shared" si="120"/>
        <v>3.6034358902477484E-2</v>
      </c>
      <c r="S686" s="12">
        <f t="shared" si="109"/>
        <v>13996333915190.553</v>
      </c>
      <c r="T686" s="12">
        <f t="shared" si="110"/>
        <v>227046216731.07889</v>
      </c>
      <c r="U686" s="12">
        <f t="shared" si="111"/>
        <v>229048530681.6962</v>
      </c>
      <c r="V686" s="12">
        <f t="shared" si="112"/>
        <v>2002313950.6172841</v>
      </c>
      <c r="W686" s="12">
        <f t="shared" si="113"/>
        <v>8560385204557.0996</v>
      </c>
    </row>
    <row r="687" spans="1:23" x14ac:dyDescent="0.3">
      <c r="A687" s="2">
        <v>38018</v>
      </c>
      <c r="B687" s="4">
        <v>11414.8</v>
      </c>
      <c r="C687" s="4">
        <f t="shared" si="108"/>
        <v>11414800</v>
      </c>
      <c r="D687" s="4">
        <v>92009</v>
      </c>
      <c r="E687" s="4">
        <v>188709</v>
      </c>
      <c r="F687" s="4">
        <v>96701</v>
      </c>
      <c r="G687" s="4">
        <v>4125593309304.1299</v>
      </c>
      <c r="H687" s="4">
        <v>2966349800790.71</v>
      </c>
      <c r="I687" s="4">
        <v>6999225568549.2998</v>
      </c>
      <c r="J687" s="5">
        <v>186.7</v>
      </c>
      <c r="K687" s="8">
        <f t="shared" si="107"/>
        <v>1.2235297268344938</v>
      </c>
      <c r="L687" s="9">
        <f t="shared" si="114"/>
        <v>0.61317110843372635</v>
      </c>
      <c r="M687" s="10">
        <f t="shared" si="115"/>
        <v>1795338</v>
      </c>
      <c r="N687" s="10">
        <f t="shared" si="116"/>
        <v>2206701</v>
      </c>
      <c r="O687" s="10">
        <f t="shared" si="117"/>
        <v>411363</v>
      </c>
      <c r="P687" s="11">
        <f t="shared" si="118"/>
        <v>0.15728159932718927</v>
      </c>
      <c r="Q687" s="11">
        <f t="shared" si="119"/>
        <v>0.19331928724112554</v>
      </c>
      <c r="R687" s="11">
        <f t="shared" si="120"/>
        <v>3.6037687913936294E-2</v>
      </c>
      <c r="S687" s="12">
        <f t="shared" si="109"/>
        <v>13966347125870.381</v>
      </c>
      <c r="T687" s="12">
        <f t="shared" si="110"/>
        <v>112575746636.31494</v>
      </c>
      <c r="U687" s="12">
        <f t="shared" si="111"/>
        <v>230891071221.21051</v>
      </c>
      <c r="V687" s="12">
        <f t="shared" si="112"/>
        <v>118316548114.62239</v>
      </c>
      <c r="W687" s="12">
        <f t="shared" si="113"/>
        <v>8563760547940.1289</v>
      </c>
    </row>
    <row r="688" spans="1:23" x14ac:dyDescent="0.3">
      <c r="A688" s="2">
        <v>38047</v>
      </c>
      <c r="B688" s="4">
        <v>11589.9</v>
      </c>
      <c r="C688" s="4">
        <f t="shared" si="108"/>
        <v>11589900</v>
      </c>
      <c r="D688" s="4">
        <v>132425</v>
      </c>
      <c r="E688" s="4">
        <v>205337</v>
      </c>
      <c r="F688" s="4">
        <v>72913</v>
      </c>
      <c r="G688" s="4">
        <v>4176873639108.9502</v>
      </c>
      <c r="H688" s="4">
        <v>2954194311538.3701</v>
      </c>
      <c r="I688" s="4">
        <v>7065724603168.71</v>
      </c>
      <c r="J688" s="5">
        <v>187.1</v>
      </c>
      <c r="K688" s="8">
        <f t="shared" si="107"/>
        <v>1.220913949759487</v>
      </c>
      <c r="L688" s="9">
        <f t="shared" si="114"/>
        <v>0.60964500152449197</v>
      </c>
      <c r="M688" s="10">
        <f t="shared" si="115"/>
        <v>1807405</v>
      </c>
      <c r="N688" s="10">
        <f t="shared" si="116"/>
        <v>2232804</v>
      </c>
      <c r="O688" s="10">
        <f t="shared" si="117"/>
        <v>425399</v>
      </c>
      <c r="P688" s="11">
        <f t="shared" si="118"/>
        <v>0.15594655691593542</v>
      </c>
      <c r="Q688" s="11">
        <f t="shared" si="119"/>
        <v>0.19265084254393913</v>
      </c>
      <c r="R688" s="11">
        <f t="shared" si="120"/>
        <v>3.6704285628003694E-2</v>
      </c>
      <c r="S688" s="12">
        <f t="shared" si="109"/>
        <v>14150270586317.479</v>
      </c>
      <c r="T688" s="12">
        <f t="shared" si="110"/>
        <v>161679529796.90005</v>
      </c>
      <c r="U688" s="12">
        <f t="shared" si="111"/>
        <v>250698807701.76379</v>
      </c>
      <c r="V688" s="12">
        <f t="shared" si="112"/>
        <v>89020498818.813477</v>
      </c>
      <c r="W688" s="12">
        <f t="shared" si="113"/>
        <v>8626641733167.4932</v>
      </c>
    </row>
    <row r="689" spans="1:23" x14ac:dyDescent="0.3">
      <c r="A689" s="2">
        <v>38078</v>
      </c>
      <c r="B689" s="4">
        <v>11589.9</v>
      </c>
      <c r="C689" s="4">
        <f t="shared" si="108"/>
        <v>11589900</v>
      </c>
      <c r="D689" s="4">
        <v>220091</v>
      </c>
      <c r="E689" s="4">
        <v>202513</v>
      </c>
      <c r="F689" s="4">
        <v>-17578</v>
      </c>
      <c r="G689" s="4">
        <v>4158978012936.3501</v>
      </c>
      <c r="H689" s="4">
        <v>2974811477645.0801</v>
      </c>
      <c r="I689" s="4">
        <v>7122841728666.1699</v>
      </c>
      <c r="J689" s="5">
        <v>187.4</v>
      </c>
      <c r="K689" s="8">
        <f t="shared" si="107"/>
        <v>1.2189594450373531</v>
      </c>
      <c r="L689" s="9">
        <f t="shared" si="114"/>
        <v>0.61457318256983839</v>
      </c>
      <c r="M689" s="10">
        <f t="shared" si="115"/>
        <v>1796336</v>
      </c>
      <c r="N689" s="10">
        <f t="shared" si="116"/>
        <v>2255223</v>
      </c>
      <c r="O689" s="10">
        <f t="shared" si="117"/>
        <v>458887</v>
      </c>
      <c r="P689" s="11">
        <f t="shared" si="118"/>
        <v>0.15499150122089062</v>
      </c>
      <c r="Q689" s="11">
        <f t="shared" si="119"/>
        <v>0.19458519918204645</v>
      </c>
      <c r="R689" s="11">
        <f t="shared" si="120"/>
        <v>3.9593697961155833E-2</v>
      </c>
      <c r="S689" s="12">
        <f t="shared" si="109"/>
        <v>14127618072038.42</v>
      </c>
      <c r="T689" s="12">
        <f t="shared" si="110"/>
        <v>268282003217.71606</v>
      </c>
      <c r="U689" s="12">
        <f t="shared" si="111"/>
        <v>246855134092.84949</v>
      </c>
      <c r="V689" s="12">
        <f t="shared" si="112"/>
        <v>-21426869124.866592</v>
      </c>
      <c r="W689" s="12">
        <f t="shared" si="113"/>
        <v>8682455200663.8154</v>
      </c>
    </row>
    <row r="690" spans="1:23" x14ac:dyDescent="0.3">
      <c r="A690" s="2">
        <v>38108</v>
      </c>
      <c r="B690" s="4">
        <v>11589.9</v>
      </c>
      <c r="C690" s="4">
        <f t="shared" si="108"/>
        <v>11589900</v>
      </c>
      <c r="D690" s="4">
        <v>115450</v>
      </c>
      <c r="E690" s="4">
        <v>177913</v>
      </c>
      <c r="F690" s="4">
        <v>62463</v>
      </c>
      <c r="G690" s="4">
        <v>4207088167467.4502</v>
      </c>
      <c r="H690" s="4">
        <v>2989294638154.54</v>
      </c>
      <c r="I690" s="4">
        <v>7105796969042.5498</v>
      </c>
      <c r="J690" s="5">
        <v>188.2</v>
      </c>
      <c r="K690" s="8">
        <f t="shared" si="107"/>
        <v>1.213777895855473</v>
      </c>
      <c r="L690" s="9">
        <f t="shared" si="114"/>
        <v>0.6131025262549763</v>
      </c>
      <c r="M690" s="10">
        <f t="shared" si="115"/>
        <v>1808375</v>
      </c>
      <c r="N690" s="10">
        <f t="shared" si="116"/>
        <v>2240858</v>
      </c>
      <c r="O690" s="10">
        <f t="shared" si="117"/>
        <v>432483</v>
      </c>
      <c r="P690" s="11">
        <f t="shared" si="118"/>
        <v>0.15603025047670818</v>
      </c>
      <c r="Q690" s="11">
        <f t="shared" si="119"/>
        <v>0.19334575794441713</v>
      </c>
      <c r="R690" s="11">
        <f t="shared" si="120"/>
        <v>3.7315507467708953E-2</v>
      </c>
      <c r="S690" s="12">
        <f t="shared" si="109"/>
        <v>14067564435175.346</v>
      </c>
      <c r="T690" s="12">
        <f t="shared" si="110"/>
        <v>140130658076.51437</v>
      </c>
      <c r="U690" s="12">
        <f t="shared" si="111"/>
        <v>215946866785.33478</v>
      </c>
      <c r="V690" s="12">
        <f t="shared" si="112"/>
        <v>75816208708.820419</v>
      </c>
      <c r="W690" s="12">
        <f t="shared" si="113"/>
        <v>8624859293460.6641</v>
      </c>
    </row>
    <row r="691" spans="1:23" x14ac:dyDescent="0.3">
      <c r="A691" s="2">
        <v>38139</v>
      </c>
      <c r="B691" s="4">
        <v>11762.9</v>
      </c>
      <c r="C691" s="4">
        <f t="shared" si="108"/>
        <v>11762900</v>
      </c>
      <c r="D691" s="4">
        <v>214382</v>
      </c>
      <c r="E691" s="4">
        <v>195258</v>
      </c>
      <c r="F691" s="4">
        <v>-19124</v>
      </c>
      <c r="G691" s="4">
        <v>4218910346556.8599</v>
      </c>
      <c r="H691" s="4">
        <v>3055424625642.29</v>
      </c>
      <c r="I691" s="4">
        <v>7187557826891.1201</v>
      </c>
      <c r="J691" s="5">
        <v>188.9</v>
      </c>
      <c r="K691" s="8">
        <f t="shared" si="107"/>
        <v>1.2092800423504499</v>
      </c>
      <c r="L691" s="9">
        <f t="shared" si="114"/>
        <v>0.61103620934387948</v>
      </c>
      <c r="M691" s="10">
        <f t="shared" si="115"/>
        <v>1829714</v>
      </c>
      <c r="N691" s="10">
        <f t="shared" si="116"/>
        <v>2264302</v>
      </c>
      <c r="O691" s="10">
        <f t="shared" si="117"/>
        <v>434589</v>
      </c>
      <c r="P691" s="11">
        <f t="shared" si="118"/>
        <v>0.15554956685851279</v>
      </c>
      <c r="Q691" s="11">
        <f t="shared" si="119"/>
        <v>0.19249521801596545</v>
      </c>
      <c r="R691" s="11">
        <f t="shared" si="120"/>
        <v>3.6945736170502175E-2</v>
      </c>
      <c r="S691" s="12">
        <f t="shared" si="109"/>
        <v>14224640210164.107</v>
      </c>
      <c r="T691" s="12">
        <f t="shared" si="110"/>
        <v>259247874039.17416</v>
      </c>
      <c r="U691" s="12">
        <f t="shared" si="111"/>
        <v>236121602509.26416</v>
      </c>
      <c r="V691" s="12">
        <f t="shared" si="112"/>
        <v>-23126271529.910004</v>
      </c>
      <c r="W691" s="12">
        <f t="shared" si="113"/>
        <v>8691770233299.2021</v>
      </c>
    </row>
    <row r="692" spans="1:23" x14ac:dyDescent="0.3">
      <c r="A692" s="2">
        <v>38169</v>
      </c>
      <c r="B692" s="4">
        <v>11762.9</v>
      </c>
      <c r="C692" s="4">
        <f t="shared" si="108"/>
        <v>11762900</v>
      </c>
      <c r="D692" s="4">
        <v>134415</v>
      </c>
      <c r="E692" s="4">
        <v>203575</v>
      </c>
      <c r="F692" s="4">
        <v>69160</v>
      </c>
      <c r="G692" s="4">
        <v>4267913389239.04</v>
      </c>
      <c r="H692" s="4">
        <v>3048654181993.8501</v>
      </c>
      <c r="I692" s="4">
        <v>7246142474951.7695</v>
      </c>
      <c r="J692" s="5">
        <v>189.1</v>
      </c>
      <c r="K692" s="8">
        <f t="shared" si="107"/>
        <v>1.2080010576414595</v>
      </c>
      <c r="L692" s="9">
        <f t="shared" si="114"/>
        <v>0.61601666892958107</v>
      </c>
      <c r="M692" s="10">
        <f t="shared" si="115"/>
        <v>1840578</v>
      </c>
      <c r="N692" s="10">
        <f t="shared" si="116"/>
        <v>2290085</v>
      </c>
      <c r="O692" s="10">
        <f t="shared" si="117"/>
        <v>449509</v>
      </c>
      <c r="P692" s="11">
        <f t="shared" si="118"/>
        <v>0.15647314862831443</v>
      </c>
      <c r="Q692" s="11">
        <f t="shared" si="119"/>
        <v>0.19468710947130385</v>
      </c>
      <c r="R692" s="11">
        <f t="shared" si="120"/>
        <v>3.8214130869088404E-2</v>
      </c>
      <c r="S692" s="12">
        <f t="shared" si="109"/>
        <v>14209595640930.723</v>
      </c>
      <c r="T692" s="12">
        <f t="shared" si="110"/>
        <v>162373462162.87677</v>
      </c>
      <c r="U692" s="12">
        <f t="shared" si="111"/>
        <v>245918815309.36014</v>
      </c>
      <c r="V692" s="12">
        <f t="shared" si="112"/>
        <v>83545353146.483337</v>
      </c>
      <c r="W692" s="12">
        <f t="shared" si="113"/>
        <v>8753347773562.4404</v>
      </c>
    </row>
    <row r="693" spans="1:23" x14ac:dyDescent="0.3">
      <c r="A693" s="2">
        <v>38200</v>
      </c>
      <c r="B693" s="4">
        <v>11762.9</v>
      </c>
      <c r="C693" s="4">
        <f t="shared" si="108"/>
        <v>11762900</v>
      </c>
      <c r="D693" s="4">
        <v>137729</v>
      </c>
      <c r="E693" s="4">
        <v>178861</v>
      </c>
      <c r="F693" s="4">
        <v>41132</v>
      </c>
      <c r="G693" s="4">
        <v>4298491873263.9199</v>
      </c>
      <c r="H693" s="4">
        <v>3052458361366.23</v>
      </c>
      <c r="I693" s="4">
        <v>7303319122668.5498</v>
      </c>
      <c r="J693" s="5">
        <v>189.2</v>
      </c>
      <c r="K693" s="8">
        <f t="shared" si="107"/>
        <v>1.207362579281184</v>
      </c>
      <c r="L693" s="9">
        <f t="shared" si="114"/>
        <v>0.62087743011234897</v>
      </c>
      <c r="M693" s="10">
        <f t="shared" si="115"/>
        <v>1864064</v>
      </c>
      <c r="N693" s="10">
        <f t="shared" si="116"/>
        <v>2278116</v>
      </c>
      <c r="O693" s="10">
        <f t="shared" si="117"/>
        <v>414054</v>
      </c>
      <c r="P693" s="11">
        <f t="shared" si="118"/>
        <v>0.15846976510894423</v>
      </c>
      <c r="Q693" s="11">
        <f t="shared" si="119"/>
        <v>0.19366958828180125</v>
      </c>
      <c r="R693" s="11">
        <f t="shared" si="120"/>
        <v>3.5199993198956038E-2</v>
      </c>
      <c r="S693" s="12">
        <f t="shared" si="109"/>
        <v>14202085283826.639</v>
      </c>
      <c r="T693" s="12">
        <f t="shared" si="110"/>
        <v>166288840681.81821</v>
      </c>
      <c r="U693" s="12">
        <f t="shared" si="111"/>
        <v>215950078292.81183</v>
      </c>
      <c r="V693" s="12">
        <f t="shared" si="112"/>
        <v>49661237610.99366</v>
      </c>
      <c r="W693" s="12">
        <f t="shared" si="113"/>
        <v>8817754213258.6934</v>
      </c>
    </row>
    <row r="694" spans="1:23" x14ac:dyDescent="0.3">
      <c r="A694" s="2">
        <v>38231</v>
      </c>
      <c r="B694" s="4">
        <v>11936.3</v>
      </c>
      <c r="C694" s="4">
        <f t="shared" si="108"/>
        <v>11936300</v>
      </c>
      <c r="D694" s="4">
        <v>207351</v>
      </c>
      <c r="E694" s="4">
        <v>182740</v>
      </c>
      <c r="F694" s="4">
        <v>-24611</v>
      </c>
      <c r="G694" s="4">
        <v>4307344596908.9199</v>
      </c>
      <c r="H694" s="4">
        <v>3071708099421.3999</v>
      </c>
      <c r="I694" s="4">
        <v>7354611427274.4697</v>
      </c>
      <c r="J694" s="5">
        <v>189.8</v>
      </c>
      <c r="K694" s="8">
        <f t="shared" si="107"/>
        <v>1.2035458377239199</v>
      </c>
      <c r="L694" s="9">
        <f t="shared" si="114"/>
        <v>0.61615504195391113</v>
      </c>
      <c r="M694" s="10">
        <f t="shared" si="115"/>
        <v>1879783</v>
      </c>
      <c r="N694" s="10">
        <f t="shared" si="116"/>
        <v>2292627</v>
      </c>
      <c r="O694" s="10">
        <f t="shared" si="117"/>
        <v>412845</v>
      </c>
      <c r="P694" s="11">
        <f t="shared" si="118"/>
        <v>0.15748456389333379</v>
      </c>
      <c r="Q694" s="11">
        <f t="shared" si="119"/>
        <v>0.19207183130450808</v>
      </c>
      <c r="R694" s="11">
        <f t="shared" si="120"/>
        <v>3.4587351189229495E-2</v>
      </c>
      <c r="S694" s="12">
        <f t="shared" si="109"/>
        <v>14365884182824.025</v>
      </c>
      <c r="T694" s="12">
        <f t="shared" si="110"/>
        <v>249556432997.89252</v>
      </c>
      <c r="U694" s="12">
        <f t="shared" si="111"/>
        <v>219935966385.6691</v>
      </c>
      <c r="V694" s="12">
        <f t="shared" si="112"/>
        <v>-29620466612.223389</v>
      </c>
      <c r="W694" s="12">
        <f t="shared" si="113"/>
        <v>8851611971372.9648</v>
      </c>
    </row>
    <row r="695" spans="1:23" x14ac:dyDescent="0.3">
      <c r="A695" s="2">
        <v>38261</v>
      </c>
      <c r="B695" s="4">
        <v>11936.3</v>
      </c>
      <c r="C695" s="4">
        <f t="shared" si="108"/>
        <v>11936300</v>
      </c>
      <c r="D695" s="4">
        <v>136896</v>
      </c>
      <c r="E695" s="4">
        <v>193514</v>
      </c>
      <c r="F695" s="4">
        <v>56618</v>
      </c>
      <c r="G695" s="4">
        <v>4318485169426.3799</v>
      </c>
      <c r="H695" s="4">
        <v>3111192279118.6602</v>
      </c>
      <c r="I695" s="4">
        <v>7409510200267.4697</v>
      </c>
      <c r="J695" s="5">
        <v>190.8</v>
      </c>
      <c r="K695" s="8">
        <f t="shared" si="107"/>
        <v>1.1972379454926623</v>
      </c>
      <c r="L695" s="9">
        <f t="shared" si="114"/>
        <v>0.62075435438682591</v>
      </c>
      <c r="M695" s="10">
        <f t="shared" si="115"/>
        <v>1880854</v>
      </c>
      <c r="N695" s="10">
        <f t="shared" si="116"/>
        <v>2280771</v>
      </c>
      <c r="O695" s="10">
        <f t="shared" si="117"/>
        <v>399918</v>
      </c>
      <c r="P695" s="11">
        <f t="shared" si="118"/>
        <v>0.15757429019042751</v>
      </c>
      <c r="Q695" s="11">
        <f t="shared" si="119"/>
        <v>0.19107855868233875</v>
      </c>
      <c r="R695" s="11">
        <f t="shared" si="120"/>
        <v>3.3504352269966405E-2</v>
      </c>
      <c r="S695" s="12">
        <f t="shared" si="109"/>
        <v>14290591288784.064</v>
      </c>
      <c r="T695" s="12">
        <f t="shared" si="110"/>
        <v>163897085786.16348</v>
      </c>
      <c r="U695" s="12">
        <f t="shared" si="111"/>
        <v>231682303784.06705</v>
      </c>
      <c r="V695" s="12">
        <f t="shared" si="112"/>
        <v>67785217997.903557</v>
      </c>
      <c r="W695" s="12">
        <f t="shared" si="113"/>
        <v>8870946769275.1504</v>
      </c>
    </row>
    <row r="696" spans="1:23" x14ac:dyDescent="0.3">
      <c r="A696" s="2">
        <v>38292</v>
      </c>
      <c r="B696" s="4">
        <v>11936.3</v>
      </c>
      <c r="C696" s="4">
        <f t="shared" si="108"/>
        <v>11936300</v>
      </c>
      <c r="D696" s="4">
        <v>134547</v>
      </c>
      <c r="E696" s="4">
        <v>191717</v>
      </c>
      <c r="F696" s="4">
        <v>57170</v>
      </c>
      <c r="G696" s="4">
        <v>4407906685920.4805</v>
      </c>
      <c r="H696" s="4">
        <v>3117302823058.9702</v>
      </c>
      <c r="I696" s="4">
        <v>7429629954236.4297</v>
      </c>
      <c r="J696" s="5">
        <v>191.7</v>
      </c>
      <c r="K696" s="8">
        <f t="shared" si="107"/>
        <v>1.1916171100678143</v>
      </c>
      <c r="L696" s="9">
        <f t="shared" si="114"/>
        <v>0.62243994824496951</v>
      </c>
      <c r="M696" s="10">
        <f t="shared" si="115"/>
        <v>1897194</v>
      </c>
      <c r="N696" s="10">
        <f t="shared" si="116"/>
        <v>2311309</v>
      </c>
      <c r="O696" s="10">
        <f t="shared" si="117"/>
        <v>414117</v>
      </c>
      <c r="P696" s="11">
        <f t="shared" si="118"/>
        <v>0.15894322361200708</v>
      </c>
      <c r="Q696" s="11">
        <f t="shared" si="119"/>
        <v>0.19363697293131038</v>
      </c>
      <c r="R696" s="11">
        <f t="shared" si="120"/>
        <v>3.4693916875413656E-2</v>
      </c>
      <c r="S696" s="12">
        <f t="shared" si="109"/>
        <v>14223499310902.451</v>
      </c>
      <c r="T696" s="12">
        <f t="shared" si="110"/>
        <v>160328507308.29422</v>
      </c>
      <c r="U696" s="12">
        <f t="shared" si="111"/>
        <v>228453257490.87115</v>
      </c>
      <c r="V696" s="12">
        <f t="shared" si="112"/>
        <v>68124750182.576942</v>
      </c>
      <c r="W696" s="12">
        <f t="shared" si="113"/>
        <v>8853274174940.4824</v>
      </c>
    </row>
    <row r="697" spans="1:23" x14ac:dyDescent="0.3">
      <c r="A697" s="2">
        <v>38322</v>
      </c>
      <c r="B697" s="4">
        <v>12123.9</v>
      </c>
      <c r="C697" s="4">
        <f t="shared" si="108"/>
        <v>12123900</v>
      </c>
      <c r="D697" s="4">
        <v>215749</v>
      </c>
      <c r="E697" s="4">
        <v>218310</v>
      </c>
      <c r="F697" s="4">
        <v>2561</v>
      </c>
      <c r="G697" s="4">
        <v>4408389327642.9502</v>
      </c>
      <c r="H697" s="4">
        <v>3187753474781.1899</v>
      </c>
      <c r="I697" s="4">
        <v>7514622255740.3096</v>
      </c>
      <c r="J697" s="5">
        <v>191.7</v>
      </c>
      <c r="K697" s="8">
        <f t="shared" si="107"/>
        <v>1.1916171100678143</v>
      </c>
      <c r="L697" s="9">
        <f t="shared" si="114"/>
        <v>0.61981889125943879</v>
      </c>
      <c r="M697" s="10">
        <f t="shared" si="115"/>
        <v>1926213</v>
      </c>
      <c r="N697" s="10">
        <f t="shared" si="116"/>
        <v>2325249</v>
      </c>
      <c r="O697" s="10">
        <f t="shared" si="117"/>
        <v>399038</v>
      </c>
      <c r="P697" s="11">
        <f t="shared" si="118"/>
        <v>0.15887734144953355</v>
      </c>
      <c r="Q697" s="11">
        <f t="shared" si="119"/>
        <v>0.19179051295375252</v>
      </c>
      <c r="R697" s="11">
        <f t="shared" si="120"/>
        <v>3.2913336467638304E-2</v>
      </c>
      <c r="S697" s="12">
        <f t="shared" si="109"/>
        <v>14447046680751.174</v>
      </c>
      <c r="T697" s="12">
        <f t="shared" si="110"/>
        <v>257090199880.02087</v>
      </c>
      <c r="U697" s="12">
        <f t="shared" si="111"/>
        <v>260141931298.90457</v>
      </c>
      <c r="V697" s="12">
        <f t="shared" si="112"/>
        <v>3051731418.8836727</v>
      </c>
      <c r="W697" s="12">
        <f t="shared" si="113"/>
        <v>8954552455636.5469</v>
      </c>
    </row>
    <row r="698" spans="1:23" x14ac:dyDescent="0.3">
      <c r="A698" s="2">
        <v>38353</v>
      </c>
      <c r="B698" s="4">
        <v>12123.9</v>
      </c>
      <c r="C698" s="4">
        <f t="shared" si="108"/>
        <v>12123900</v>
      </c>
      <c r="D698" s="4">
        <v>202217</v>
      </c>
      <c r="E698" s="4">
        <v>194111</v>
      </c>
      <c r="F698" s="4">
        <v>-8106</v>
      </c>
      <c r="G698" s="4">
        <v>4428221052835.5801</v>
      </c>
      <c r="H698" s="4">
        <v>3199521544939.8301</v>
      </c>
      <c r="I698" s="4">
        <v>7591307997129.4004</v>
      </c>
      <c r="J698" s="5">
        <v>191.6</v>
      </c>
      <c r="K698" s="8">
        <f t="shared" si="107"/>
        <v>1.1922390396659708</v>
      </c>
      <c r="L698" s="9">
        <f t="shared" si="114"/>
        <v>0.62614406231735664</v>
      </c>
      <c r="M698" s="10">
        <f t="shared" si="115"/>
        <v>1943261</v>
      </c>
      <c r="N698" s="10">
        <f t="shared" si="116"/>
        <v>2332558</v>
      </c>
      <c r="O698" s="10">
        <f t="shared" si="117"/>
        <v>389299</v>
      </c>
      <c r="P698" s="11">
        <f t="shared" si="118"/>
        <v>0.16028348963617317</v>
      </c>
      <c r="Q698" s="11">
        <f t="shared" si="119"/>
        <v>0.19239337176981006</v>
      </c>
      <c r="R698" s="11">
        <f t="shared" si="120"/>
        <v>3.2110047097056227E-2</v>
      </c>
      <c r="S698" s="12">
        <f t="shared" si="109"/>
        <v>14454586893006.264</v>
      </c>
      <c r="T698" s="12">
        <f t="shared" si="110"/>
        <v>241091001884.13361</v>
      </c>
      <c r="U698" s="12">
        <f t="shared" si="111"/>
        <v>231426712228.60126</v>
      </c>
      <c r="V698" s="12">
        <f t="shared" si="112"/>
        <v>-9664289655.5323582</v>
      </c>
      <c r="W698" s="12">
        <f t="shared" si="113"/>
        <v>9050653756306.1602</v>
      </c>
    </row>
    <row r="699" spans="1:23" x14ac:dyDescent="0.3">
      <c r="A699" s="2">
        <v>38384</v>
      </c>
      <c r="B699" s="4">
        <v>12123.9</v>
      </c>
      <c r="C699" s="4">
        <f t="shared" si="108"/>
        <v>12123900</v>
      </c>
      <c r="D699" s="4">
        <v>100871</v>
      </c>
      <c r="E699" s="4">
        <v>214660</v>
      </c>
      <c r="F699" s="4">
        <v>113789</v>
      </c>
      <c r="G699" s="4">
        <v>4508287643340.9502</v>
      </c>
      <c r="H699" s="4">
        <v>3204850030323.7598</v>
      </c>
      <c r="I699" s="4">
        <v>7617788851367.8604</v>
      </c>
      <c r="J699" s="5">
        <v>192.4</v>
      </c>
      <c r="K699" s="8">
        <f t="shared" si="107"/>
        <v>1.1872817047817048</v>
      </c>
      <c r="L699" s="9">
        <f t="shared" si="114"/>
        <v>0.62832824844875501</v>
      </c>
      <c r="M699" s="10">
        <f t="shared" si="115"/>
        <v>1952123</v>
      </c>
      <c r="N699" s="10">
        <f t="shared" si="116"/>
        <v>2358509</v>
      </c>
      <c r="O699" s="10">
        <f t="shared" si="117"/>
        <v>406387</v>
      </c>
      <c r="P699" s="11">
        <f t="shared" si="118"/>
        <v>0.16101444254736513</v>
      </c>
      <c r="Q699" s="11">
        <f t="shared" si="119"/>
        <v>0.19453385461773851</v>
      </c>
      <c r="R699" s="11">
        <f t="shared" si="120"/>
        <v>3.3519494552083078E-2</v>
      </c>
      <c r="S699" s="12">
        <f t="shared" si="109"/>
        <v>14394484660602.91</v>
      </c>
      <c r="T699" s="12">
        <f t="shared" si="110"/>
        <v>119762292843.03535</v>
      </c>
      <c r="U699" s="12">
        <f t="shared" si="111"/>
        <v>254861890748.44077</v>
      </c>
      <c r="V699" s="12">
        <f t="shared" si="112"/>
        <v>135099597905.40543</v>
      </c>
      <c r="W699" s="12">
        <f t="shared" si="113"/>
        <v>9044461334119.0977</v>
      </c>
    </row>
    <row r="700" spans="1:23" x14ac:dyDescent="0.3">
      <c r="A700" s="2">
        <v>38412</v>
      </c>
      <c r="B700" s="4">
        <v>12361.8</v>
      </c>
      <c r="C700" s="4">
        <f t="shared" si="108"/>
        <v>12361800</v>
      </c>
      <c r="D700" s="4">
        <v>148759</v>
      </c>
      <c r="E700" s="4">
        <v>220483</v>
      </c>
      <c r="F700" s="4">
        <v>71724</v>
      </c>
      <c r="G700" s="4">
        <v>4572715640119.2002</v>
      </c>
      <c r="H700" s="4">
        <v>3204223407550.9399</v>
      </c>
      <c r="I700" s="4">
        <v>7701629503518.5498</v>
      </c>
      <c r="J700" s="5">
        <v>193.1</v>
      </c>
      <c r="K700" s="8">
        <f t="shared" si="107"/>
        <v>1.1829777317452097</v>
      </c>
      <c r="L700" s="9">
        <f t="shared" si="114"/>
        <v>0.6230184522900023</v>
      </c>
      <c r="M700" s="10">
        <f t="shared" si="115"/>
        <v>1968457</v>
      </c>
      <c r="N700" s="10">
        <f t="shared" si="116"/>
        <v>2373655</v>
      </c>
      <c r="O700" s="10">
        <f t="shared" si="117"/>
        <v>405198</v>
      </c>
      <c r="P700" s="11">
        <f t="shared" si="118"/>
        <v>0.15923708521412738</v>
      </c>
      <c r="Q700" s="11">
        <f t="shared" si="119"/>
        <v>0.19201532139332458</v>
      </c>
      <c r="R700" s="11">
        <f t="shared" si="120"/>
        <v>3.2778236179197201E-2</v>
      </c>
      <c r="S700" s="12">
        <f t="shared" si="109"/>
        <v>14623734124287.934</v>
      </c>
      <c r="T700" s="12">
        <f t="shared" si="110"/>
        <v>175978584396.68564</v>
      </c>
      <c r="U700" s="12">
        <f t="shared" si="111"/>
        <v>260826479228.37906</v>
      </c>
      <c r="V700" s="12">
        <f t="shared" si="112"/>
        <v>84847894831.69342</v>
      </c>
      <c r="W700" s="12">
        <f t="shared" si="113"/>
        <v>9110856200814.3594</v>
      </c>
    </row>
    <row r="701" spans="1:23" x14ac:dyDescent="0.3">
      <c r="A701" s="2">
        <v>38443</v>
      </c>
      <c r="B701" s="4">
        <v>12361.8</v>
      </c>
      <c r="C701" s="4">
        <f t="shared" si="108"/>
        <v>12361800</v>
      </c>
      <c r="D701" s="4">
        <v>277614</v>
      </c>
      <c r="E701" s="4">
        <v>219690</v>
      </c>
      <c r="F701" s="4">
        <v>-57924</v>
      </c>
      <c r="G701" s="4">
        <v>4551064845424.9199</v>
      </c>
      <c r="H701" s="4">
        <v>3213472491939.2202</v>
      </c>
      <c r="I701" s="4">
        <v>7780782448066.8096</v>
      </c>
      <c r="J701" s="5">
        <v>193.7</v>
      </c>
      <c r="K701" s="8">
        <f t="shared" si="107"/>
        <v>1.1793133711925659</v>
      </c>
      <c r="L701" s="9">
        <f t="shared" si="114"/>
        <v>0.62942147972518647</v>
      </c>
      <c r="M701" s="10">
        <f t="shared" si="115"/>
        <v>2025980</v>
      </c>
      <c r="N701" s="10">
        <f t="shared" si="116"/>
        <v>2390832</v>
      </c>
      <c r="O701" s="10">
        <f t="shared" si="117"/>
        <v>364852</v>
      </c>
      <c r="P701" s="11">
        <f t="shared" si="118"/>
        <v>0.16389037195230469</v>
      </c>
      <c r="Q701" s="11">
        <f t="shared" si="119"/>
        <v>0.19340484395476387</v>
      </c>
      <c r="R701" s="11">
        <f t="shared" si="120"/>
        <v>2.9514472002459189E-2</v>
      </c>
      <c r="S701" s="12">
        <f t="shared" si="109"/>
        <v>14578436032008.26</v>
      </c>
      <c r="T701" s="12">
        <f t="shared" si="110"/>
        <v>327393902230.25299</v>
      </c>
      <c r="U701" s="12">
        <f t="shared" si="111"/>
        <v>259083354517.2948</v>
      </c>
      <c r="V701" s="12">
        <f t="shared" si="112"/>
        <v>-68310547712.958183</v>
      </c>
      <c r="W701" s="12">
        <f t="shared" si="113"/>
        <v>9175980779345.6152</v>
      </c>
    </row>
    <row r="702" spans="1:23" x14ac:dyDescent="0.3">
      <c r="A702" s="2">
        <v>38473</v>
      </c>
      <c r="B702" s="4">
        <v>12361.8</v>
      </c>
      <c r="C702" s="4">
        <f t="shared" si="108"/>
        <v>12361800</v>
      </c>
      <c r="D702" s="4">
        <v>152731</v>
      </c>
      <c r="E702" s="4">
        <v>188920</v>
      </c>
      <c r="F702" s="4">
        <v>36190</v>
      </c>
      <c r="G702" s="4">
        <v>4542377939314.9199</v>
      </c>
      <c r="H702" s="4">
        <v>3235502213279.9702</v>
      </c>
      <c r="I702" s="4">
        <v>7754579738148.6797</v>
      </c>
      <c r="J702" s="5">
        <v>193.6</v>
      </c>
      <c r="K702" s="8">
        <f t="shared" si="107"/>
        <v>1.179922520661157</v>
      </c>
      <c r="L702" s="9">
        <f t="shared" si="114"/>
        <v>0.62730182806295842</v>
      </c>
      <c r="M702" s="10">
        <f t="shared" si="115"/>
        <v>2063261</v>
      </c>
      <c r="N702" s="10">
        <f t="shared" si="116"/>
        <v>2401839</v>
      </c>
      <c r="O702" s="10">
        <f t="shared" si="117"/>
        <v>338579</v>
      </c>
      <c r="P702" s="11">
        <f t="shared" si="118"/>
        <v>0.16690619489071171</v>
      </c>
      <c r="Q702" s="11">
        <f t="shared" si="119"/>
        <v>0.19429524826481581</v>
      </c>
      <c r="R702" s="11">
        <f t="shared" si="120"/>
        <v>2.738913426847223E-2</v>
      </c>
      <c r="S702" s="12">
        <f t="shared" si="109"/>
        <v>14585966215909.09</v>
      </c>
      <c r="T702" s="12">
        <f t="shared" si="110"/>
        <v>180210746503.09915</v>
      </c>
      <c r="U702" s="12">
        <f t="shared" si="111"/>
        <v>222910962603.30579</v>
      </c>
      <c r="V702" s="12">
        <f t="shared" si="112"/>
        <v>42701396022.727272</v>
      </c>
      <c r="W702" s="12">
        <f t="shared" si="113"/>
        <v>9149803271304.3242</v>
      </c>
    </row>
    <row r="703" spans="1:23" x14ac:dyDescent="0.3">
      <c r="A703" s="2">
        <v>38504</v>
      </c>
      <c r="B703" s="4">
        <v>12500</v>
      </c>
      <c r="C703" s="4">
        <f t="shared" si="108"/>
        <v>12500000</v>
      </c>
      <c r="D703" s="4">
        <v>234808</v>
      </c>
      <c r="E703" s="4">
        <v>212335</v>
      </c>
      <c r="F703" s="4">
        <v>-22473</v>
      </c>
      <c r="G703" s="4">
        <v>4527696944757.6396</v>
      </c>
      <c r="H703" s="4">
        <v>3308798843328.2202</v>
      </c>
      <c r="I703" s="4">
        <v>7775553817632.0098</v>
      </c>
      <c r="J703" s="5">
        <v>193.7</v>
      </c>
      <c r="K703" s="8">
        <f t="shared" si="107"/>
        <v>1.1793133711925659</v>
      </c>
      <c r="L703" s="9">
        <f t="shared" si="114"/>
        <v>0.62204430541056077</v>
      </c>
      <c r="M703" s="10">
        <f t="shared" si="115"/>
        <v>2083687</v>
      </c>
      <c r="N703" s="10">
        <f t="shared" si="116"/>
        <v>2418916</v>
      </c>
      <c r="O703" s="10">
        <f t="shared" si="117"/>
        <v>335230</v>
      </c>
      <c r="P703" s="11">
        <f t="shared" si="118"/>
        <v>0.16669496</v>
      </c>
      <c r="Q703" s="11">
        <f t="shared" si="119"/>
        <v>0.19351328000000001</v>
      </c>
      <c r="R703" s="11">
        <f t="shared" si="120"/>
        <v>2.6818399999999999E-2</v>
      </c>
      <c r="S703" s="12">
        <f t="shared" si="109"/>
        <v>14741417139907.072</v>
      </c>
      <c r="T703" s="12">
        <f t="shared" si="110"/>
        <v>276912214062.98401</v>
      </c>
      <c r="U703" s="12">
        <f t="shared" si="111"/>
        <v>250409504672.17346</v>
      </c>
      <c r="V703" s="12">
        <f t="shared" si="112"/>
        <v>-26502709390.810532</v>
      </c>
      <c r="W703" s="12">
        <f t="shared" si="113"/>
        <v>9169814585560.8301</v>
      </c>
    </row>
    <row r="704" spans="1:23" x14ac:dyDescent="0.3">
      <c r="A704" s="2">
        <v>38534</v>
      </c>
      <c r="B704" s="4">
        <v>12500</v>
      </c>
      <c r="C704" s="4">
        <f t="shared" si="108"/>
        <v>12500000</v>
      </c>
      <c r="D704" s="4">
        <v>142092</v>
      </c>
      <c r="E704" s="4">
        <v>195487</v>
      </c>
      <c r="F704" s="4">
        <v>53395</v>
      </c>
      <c r="G704" s="4">
        <v>4580783743975.3301</v>
      </c>
      <c r="H704" s="4">
        <v>3306833837220.25</v>
      </c>
      <c r="I704" s="4">
        <v>7827306264287.5303</v>
      </c>
      <c r="J704" s="5">
        <v>194.9</v>
      </c>
      <c r="K704" s="8">
        <f t="shared" si="107"/>
        <v>1.1720523345305285</v>
      </c>
      <c r="L704" s="9">
        <f t="shared" si="114"/>
        <v>0.62618450114300239</v>
      </c>
      <c r="M704" s="10">
        <f t="shared" si="115"/>
        <v>2091364</v>
      </c>
      <c r="N704" s="10">
        <f t="shared" si="116"/>
        <v>2410828</v>
      </c>
      <c r="O704" s="10">
        <f t="shared" si="117"/>
        <v>319465</v>
      </c>
      <c r="P704" s="11">
        <f t="shared" si="118"/>
        <v>0.16730912000000001</v>
      </c>
      <c r="Q704" s="11">
        <f t="shared" si="119"/>
        <v>0.19286623999999999</v>
      </c>
      <c r="R704" s="11">
        <f t="shared" si="120"/>
        <v>2.5557199999999999E-2</v>
      </c>
      <c r="S704" s="12">
        <f t="shared" si="109"/>
        <v>14650654181631.605</v>
      </c>
      <c r="T704" s="12">
        <f t="shared" si="110"/>
        <v>166539260318.11185</v>
      </c>
      <c r="U704" s="12">
        <f t="shared" si="111"/>
        <v>229120994720.36945</v>
      </c>
      <c r="V704" s="12">
        <f t="shared" si="112"/>
        <v>62581734402.257568</v>
      </c>
      <c r="W704" s="12">
        <f t="shared" si="113"/>
        <v>9174012580143.6289</v>
      </c>
    </row>
    <row r="705" spans="1:23" x14ac:dyDescent="0.3">
      <c r="A705" s="2">
        <v>38565</v>
      </c>
      <c r="B705" s="4">
        <v>12500</v>
      </c>
      <c r="C705" s="4">
        <f t="shared" si="108"/>
        <v>12500000</v>
      </c>
      <c r="D705" s="4">
        <v>155438</v>
      </c>
      <c r="E705" s="4">
        <v>206474</v>
      </c>
      <c r="F705" s="4">
        <v>51036</v>
      </c>
      <c r="G705" s="4">
        <v>4614279354560.1797</v>
      </c>
      <c r="H705" s="4">
        <v>3312654019984.6299</v>
      </c>
      <c r="I705" s="4">
        <v>7869521621947.0498</v>
      </c>
      <c r="J705" s="5">
        <v>196.1</v>
      </c>
      <c r="K705" s="8">
        <f t="shared" si="107"/>
        <v>1.16488016318205</v>
      </c>
      <c r="L705" s="9">
        <f t="shared" si="114"/>
        <v>0.62956172975576397</v>
      </c>
      <c r="M705" s="10">
        <f t="shared" si="115"/>
        <v>2109073</v>
      </c>
      <c r="N705" s="10">
        <f t="shared" si="116"/>
        <v>2438441</v>
      </c>
      <c r="O705" s="10">
        <f t="shared" si="117"/>
        <v>329369</v>
      </c>
      <c r="P705" s="11">
        <f t="shared" si="118"/>
        <v>0.16872583999999999</v>
      </c>
      <c r="Q705" s="11">
        <f t="shared" si="119"/>
        <v>0.19507527999999999</v>
      </c>
      <c r="R705" s="11">
        <f t="shared" si="120"/>
        <v>2.6349520000000001E-2</v>
      </c>
      <c r="S705" s="12">
        <f t="shared" si="109"/>
        <v>14561002039775.625</v>
      </c>
      <c r="T705" s="12">
        <f t="shared" si="110"/>
        <v>181066642804.69147</v>
      </c>
      <c r="U705" s="12">
        <f t="shared" si="111"/>
        <v>240517466812.85059</v>
      </c>
      <c r="V705" s="12">
        <f t="shared" si="112"/>
        <v>59450824008.159103</v>
      </c>
      <c r="W705" s="12">
        <f t="shared" si="113"/>
        <v>9167049631138.3496</v>
      </c>
    </row>
    <row r="706" spans="1:23" x14ac:dyDescent="0.3">
      <c r="A706" s="2">
        <v>38596</v>
      </c>
      <c r="B706" s="4">
        <v>12728.6</v>
      </c>
      <c r="C706" s="4">
        <f t="shared" si="108"/>
        <v>12728600</v>
      </c>
      <c r="D706" s="4">
        <v>251628</v>
      </c>
      <c r="E706" s="4">
        <v>216394</v>
      </c>
      <c r="F706" s="4">
        <v>-35234</v>
      </c>
      <c r="G706" s="4">
        <v>4601238726062.04</v>
      </c>
      <c r="H706" s="4">
        <v>3331470935661.46</v>
      </c>
      <c r="I706" s="4">
        <v>7929658283890.2803</v>
      </c>
      <c r="J706" s="5">
        <v>198.8</v>
      </c>
      <c r="K706" s="8">
        <f t="shared" ref="K706:K769" si="121">J$783/J706</f>
        <v>1.1490593561368208</v>
      </c>
      <c r="L706" s="9">
        <f t="shared" si="114"/>
        <v>0.62297961157474346</v>
      </c>
      <c r="M706" s="10">
        <f t="shared" si="115"/>
        <v>2153350</v>
      </c>
      <c r="N706" s="10">
        <f t="shared" si="116"/>
        <v>2472095</v>
      </c>
      <c r="O706" s="10">
        <f t="shared" si="117"/>
        <v>318746</v>
      </c>
      <c r="P706" s="11">
        <f t="shared" si="118"/>
        <v>0.16917414326791635</v>
      </c>
      <c r="Q706" s="11">
        <f t="shared" si="119"/>
        <v>0.19421578178275695</v>
      </c>
      <c r="R706" s="11">
        <f t="shared" si="120"/>
        <v>2.5041717078076144E-2</v>
      </c>
      <c r="S706" s="12">
        <f t="shared" si="109"/>
        <v>14625916920523.137</v>
      </c>
      <c r="T706" s="12">
        <f t="shared" si="110"/>
        <v>289135507665.99591</v>
      </c>
      <c r="U706" s="12">
        <f t="shared" si="111"/>
        <v>248649550311.87119</v>
      </c>
      <c r="V706" s="12">
        <f t="shared" si="112"/>
        <v>-40485957354.124748</v>
      </c>
      <c r="W706" s="12">
        <f t="shared" si="113"/>
        <v>9111648042071.9727</v>
      </c>
    </row>
    <row r="707" spans="1:23" x14ac:dyDescent="0.3">
      <c r="A707" s="2">
        <v>38626</v>
      </c>
      <c r="B707" s="4">
        <v>12728.6</v>
      </c>
      <c r="C707" s="4">
        <f t="shared" si="108"/>
        <v>12728600</v>
      </c>
      <c r="D707" s="4">
        <v>149488</v>
      </c>
      <c r="E707" s="4">
        <v>196764</v>
      </c>
      <c r="F707" s="4">
        <v>47277</v>
      </c>
      <c r="G707" s="4">
        <v>4650516371930.6602</v>
      </c>
      <c r="H707" s="4">
        <v>3376607032283.7002</v>
      </c>
      <c r="I707" s="4">
        <v>7970524003272.5</v>
      </c>
      <c r="J707" s="5">
        <v>199.1</v>
      </c>
      <c r="K707" s="8">
        <f t="shared" si="121"/>
        <v>1.1473279758915118</v>
      </c>
      <c r="L707" s="9">
        <f t="shared" si="114"/>
        <v>0.62619015471241923</v>
      </c>
      <c r="M707" s="10">
        <f t="shared" si="115"/>
        <v>2165942</v>
      </c>
      <c r="N707" s="10">
        <f t="shared" si="116"/>
        <v>2475345</v>
      </c>
      <c r="O707" s="10">
        <f t="shared" si="117"/>
        <v>309405</v>
      </c>
      <c r="P707" s="11">
        <f t="shared" si="118"/>
        <v>0.17016341152994044</v>
      </c>
      <c r="Q707" s="11">
        <f t="shared" si="119"/>
        <v>0.1944711122982889</v>
      </c>
      <c r="R707" s="11">
        <f t="shared" si="120"/>
        <v>2.430785789481954E-2</v>
      </c>
      <c r="S707" s="12">
        <f t="shared" si="109"/>
        <v>14603878873932.697</v>
      </c>
      <c r="T707" s="12">
        <f t="shared" si="110"/>
        <v>171511764460.07031</v>
      </c>
      <c r="U707" s="12">
        <f t="shared" si="111"/>
        <v>225752841848.31741</v>
      </c>
      <c r="V707" s="12">
        <f t="shared" si="112"/>
        <v>54242224716.223007</v>
      </c>
      <c r="W707" s="12">
        <f t="shared" si="113"/>
        <v>9144805171469.3477</v>
      </c>
    </row>
    <row r="708" spans="1:23" x14ac:dyDescent="0.3">
      <c r="A708" s="2">
        <v>38657</v>
      </c>
      <c r="B708" s="4">
        <v>12728.6</v>
      </c>
      <c r="C708" s="4">
        <f t="shared" si="108"/>
        <v>12728600</v>
      </c>
      <c r="D708" s="4">
        <v>138840</v>
      </c>
      <c r="E708" s="4">
        <v>221911</v>
      </c>
      <c r="F708" s="4">
        <v>83072</v>
      </c>
      <c r="G708" s="4">
        <v>4709402951558.7695</v>
      </c>
      <c r="H708" s="4">
        <v>3382919254161.8799</v>
      </c>
      <c r="I708" s="4">
        <v>8015272000177.9404</v>
      </c>
      <c r="J708" s="5">
        <v>198.1</v>
      </c>
      <c r="K708" s="8">
        <f t="shared" si="121"/>
        <v>1.1531196365471983</v>
      </c>
      <c r="L708" s="9">
        <f t="shared" si="114"/>
        <v>0.62970570213361565</v>
      </c>
      <c r="M708" s="10">
        <f t="shared" si="115"/>
        <v>2170235</v>
      </c>
      <c r="N708" s="10">
        <f t="shared" si="116"/>
        <v>2505539</v>
      </c>
      <c r="O708" s="10">
        <f t="shared" si="117"/>
        <v>335307</v>
      </c>
      <c r="P708" s="11">
        <f t="shared" si="118"/>
        <v>0.17050068350014927</v>
      </c>
      <c r="Q708" s="11">
        <f t="shared" si="119"/>
        <v>0.19684325063243405</v>
      </c>
      <c r="R708" s="11">
        <f t="shared" si="120"/>
        <v>2.6342802821991421E-2</v>
      </c>
      <c r="S708" s="12">
        <f t="shared" si="109"/>
        <v>14677598605754.668</v>
      </c>
      <c r="T708" s="12">
        <f t="shared" si="110"/>
        <v>160099130338.21301</v>
      </c>
      <c r="U708" s="12">
        <f t="shared" si="111"/>
        <v>255889931665.82532</v>
      </c>
      <c r="V708" s="12">
        <f t="shared" si="112"/>
        <v>95791954447.248871</v>
      </c>
      <c r="W708" s="12">
        <f t="shared" si="113"/>
        <v>9242567535672.1211</v>
      </c>
    </row>
    <row r="709" spans="1:23" x14ac:dyDescent="0.3">
      <c r="A709" s="2">
        <v>38687</v>
      </c>
      <c r="B709" s="4">
        <v>12901.4</v>
      </c>
      <c r="C709" s="4">
        <f t="shared" ref="C709:C772" si="122">B709*1000</f>
        <v>12901400</v>
      </c>
      <c r="D709" s="4">
        <v>241883</v>
      </c>
      <c r="E709" s="4">
        <v>230916</v>
      </c>
      <c r="F709" s="4">
        <v>-10967</v>
      </c>
      <c r="G709" s="4">
        <v>4714821211003.3301</v>
      </c>
      <c r="H709" s="4">
        <v>3455603330310.29</v>
      </c>
      <c r="I709" s="4">
        <v>8107952560719.6797</v>
      </c>
      <c r="J709" s="5">
        <v>198.1</v>
      </c>
      <c r="K709" s="8">
        <f t="shared" si="121"/>
        <v>1.1531196365471983</v>
      </c>
      <c r="L709" s="9">
        <f t="shared" si="114"/>
        <v>0.62845524987363233</v>
      </c>
      <c r="M709" s="10">
        <f t="shared" si="115"/>
        <v>2196369</v>
      </c>
      <c r="N709" s="10">
        <f t="shared" si="116"/>
        <v>2518145</v>
      </c>
      <c r="O709" s="10">
        <f t="shared" si="117"/>
        <v>321779</v>
      </c>
      <c r="P709" s="11">
        <f t="shared" si="118"/>
        <v>0.1702426868401879</v>
      </c>
      <c r="Q709" s="11">
        <f t="shared" si="119"/>
        <v>0.19518385601562621</v>
      </c>
      <c r="R709" s="11">
        <f t="shared" si="120"/>
        <v>2.4941401708341731E-2</v>
      </c>
      <c r="S709" s="12">
        <f t="shared" ref="S709:S772" si="123">C709*K709*1000000</f>
        <v>14876857678950.025</v>
      </c>
      <c r="T709" s="12">
        <f t="shared" ref="T709:T772" si="124">$K709*D709*1000000</f>
        <v>278920037046.94592</v>
      </c>
      <c r="U709" s="12">
        <f t="shared" ref="U709:U772" si="125">$K709*E709*1000000</f>
        <v>266273773992.93286</v>
      </c>
      <c r="V709" s="12">
        <f t="shared" ref="V709:V772" si="126">$K709*F709*1000000</f>
        <v>-12646263054.013123</v>
      </c>
      <c r="W709" s="12">
        <f t="shared" ref="W709:W772" si="127">K709*I709</f>
        <v>9349439309959.002</v>
      </c>
    </row>
    <row r="710" spans="1:23" x14ac:dyDescent="0.3">
      <c r="A710" s="2">
        <v>38718</v>
      </c>
      <c r="B710" s="4">
        <v>12901.4</v>
      </c>
      <c r="C710" s="4">
        <f t="shared" si="122"/>
        <v>12901400</v>
      </c>
      <c r="D710" s="4">
        <v>230010</v>
      </c>
      <c r="E710" s="4">
        <v>209045</v>
      </c>
      <c r="F710" s="4">
        <v>-20964</v>
      </c>
      <c r="G710" s="4">
        <v>4716788904427.3096</v>
      </c>
      <c r="H710" s="4">
        <v>3437092676785.6802</v>
      </c>
      <c r="I710" s="4">
        <v>8153881581212.9902</v>
      </c>
      <c r="J710" s="5">
        <v>199.3</v>
      </c>
      <c r="K710" s="8">
        <f t="shared" si="121"/>
        <v>1.1461766181635724</v>
      </c>
      <c r="L710" s="9">
        <f t="shared" si="114"/>
        <v>0.63201525270226411</v>
      </c>
      <c r="M710" s="10">
        <f t="shared" si="115"/>
        <v>2224162</v>
      </c>
      <c r="N710" s="10">
        <f t="shared" si="116"/>
        <v>2533079</v>
      </c>
      <c r="O710" s="10">
        <f t="shared" si="117"/>
        <v>308921</v>
      </c>
      <c r="P710" s="11">
        <f t="shared" si="118"/>
        <v>0.17239694916830731</v>
      </c>
      <c r="Q710" s="11">
        <f t="shared" si="119"/>
        <v>0.19634140480878043</v>
      </c>
      <c r="R710" s="11">
        <f t="shared" si="120"/>
        <v>2.3944765684344334E-2</v>
      </c>
      <c r="S710" s="12">
        <f t="shared" si="123"/>
        <v>14787283021575.512</v>
      </c>
      <c r="T710" s="12">
        <f t="shared" si="124"/>
        <v>263632083943.80328</v>
      </c>
      <c r="U710" s="12">
        <f t="shared" si="125"/>
        <v>239602491144.004</v>
      </c>
      <c r="V710" s="12">
        <f t="shared" si="126"/>
        <v>-24028446623.181129</v>
      </c>
      <c r="W710" s="12">
        <f t="shared" si="127"/>
        <v>9345788415660.9473</v>
      </c>
    </row>
    <row r="711" spans="1:23" x14ac:dyDescent="0.3">
      <c r="A711" s="2">
        <v>38749</v>
      </c>
      <c r="B711" s="4">
        <v>12901.4</v>
      </c>
      <c r="C711" s="4">
        <f t="shared" si="122"/>
        <v>12901400</v>
      </c>
      <c r="D711" s="4">
        <v>112853</v>
      </c>
      <c r="E711" s="4">
        <v>232091</v>
      </c>
      <c r="F711" s="4">
        <v>119237</v>
      </c>
      <c r="G711" s="4">
        <v>4722323590279.2197</v>
      </c>
      <c r="H711" s="4">
        <v>3460814601177.3398</v>
      </c>
      <c r="I711" s="4">
        <v>8183138191456.5596</v>
      </c>
      <c r="J711" s="5">
        <v>199.4</v>
      </c>
      <c r="K711" s="8">
        <f t="shared" si="121"/>
        <v>1.1456018054162487</v>
      </c>
      <c r="L711" s="9">
        <f t="shared" si="114"/>
        <v>0.63428296087684743</v>
      </c>
      <c r="M711" s="10">
        <f t="shared" si="115"/>
        <v>2236144</v>
      </c>
      <c r="N711" s="10">
        <f t="shared" si="116"/>
        <v>2550510</v>
      </c>
      <c r="O711" s="10">
        <f t="shared" si="117"/>
        <v>314369</v>
      </c>
      <c r="P711" s="11">
        <f t="shared" si="118"/>
        <v>0.1733256855845102</v>
      </c>
      <c r="Q711" s="11">
        <f t="shared" si="119"/>
        <v>0.19769249848853612</v>
      </c>
      <c r="R711" s="11">
        <f t="shared" si="120"/>
        <v>2.4367045436929326E-2</v>
      </c>
      <c r="S711" s="12">
        <f t="shared" si="123"/>
        <v>14779867132397.189</v>
      </c>
      <c r="T711" s="12">
        <f t="shared" si="124"/>
        <v>129284600546.63991</v>
      </c>
      <c r="U711" s="12">
        <f t="shared" si="125"/>
        <v>265883868620.86255</v>
      </c>
      <c r="V711" s="12">
        <f t="shared" si="126"/>
        <v>136598122472.41725</v>
      </c>
      <c r="W711" s="12">
        <f t="shared" si="127"/>
        <v>9374617886103.291</v>
      </c>
    </row>
    <row r="712" spans="1:23" x14ac:dyDescent="0.3">
      <c r="A712" s="2">
        <v>38777</v>
      </c>
      <c r="B712" s="4">
        <v>13161.4</v>
      </c>
      <c r="C712" s="4">
        <f t="shared" si="122"/>
        <v>13161400</v>
      </c>
      <c r="D712" s="4">
        <v>164563</v>
      </c>
      <c r="E712" s="4">
        <v>249843</v>
      </c>
      <c r="F712" s="4">
        <v>85281</v>
      </c>
      <c r="G712" s="4">
        <v>4782692298250.0498</v>
      </c>
      <c r="H712" s="4">
        <v>3487076014696.3599</v>
      </c>
      <c r="I712" s="4">
        <v>8269768312946.4102</v>
      </c>
      <c r="J712" s="5">
        <v>199.7</v>
      </c>
      <c r="K712" s="8">
        <f t="shared" si="121"/>
        <v>1.1438808212318479</v>
      </c>
      <c r="L712" s="9">
        <f t="shared" ref="L712:L775" si="128">(I712/(C712*1000000))</f>
        <v>0.62833500333903769</v>
      </c>
      <c r="M712" s="10">
        <f t="shared" si="115"/>
        <v>2251948</v>
      </c>
      <c r="N712" s="10">
        <f t="shared" si="116"/>
        <v>2579870</v>
      </c>
      <c r="O712" s="10">
        <f t="shared" si="117"/>
        <v>327926</v>
      </c>
      <c r="P712" s="11">
        <f t="shared" si="118"/>
        <v>0.17110246630297687</v>
      </c>
      <c r="Q712" s="11">
        <f t="shared" si="119"/>
        <v>0.19601790083121856</v>
      </c>
      <c r="R712" s="11">
        <f t="shared" si="120"/>
        <v>2.4915738447277645E-2</v>
      </c>
      <c r="S712" s="12">
        <f t="shared" si="123"/>
        <v>15055073040560.844</v>
      </c>
      <c r="T712" s="12">
        <f t="shared" si="124"/>
        <v>188240459584.37656</v>
      </c>
      <c r="U712" s="12">
        <f t="shared" si="125"/>
        <v>285790616019.02856</v>
      </c>
      <c r="V712" s="12">
        <f t="shared" si="126"/>
        <v>97551300315.473221</v>
      </c>
      <c r="W712" s="12">
        <f t="shared" si="127"/>
        <v>9459629369210.252</v>
      </c>
    </row>
    <row r="713" spans="1:23" x14ac:dyDescent="0.3">
      <c r="A713" s="2">
        <v>38808</v>
      </c>
      <c r="B713" s="4">
        <v>13161.4</v>
      </c>
      <c r="C713" s="4">
        <f t="shared" si="122"/>
        <v>13161400</v>
      </c>
      <c r="D713" s="4">
        <v>315090</v>
      </c>
      <c r="E713" s="4">
        <v>196249</v>
      </c>
      <c r="F713" s="4">
        <v>-118841</v>
      </c>
      <c r="G713" s="4">
        <v>4890769175548.8096</v>
      </c>
      <c r="H713" s="4">
        <v>3486701927059.0098</v>
      </c>
      <c r="I713" s="4">
        <v>8377471102607.8203</v>
      </c>
      <c r="J713" s="5">
        <v>200.7</v>
      </c>
      <c r="K713" s="8">
        <f t="shared" si="121"/>
        <v>1.1381813652217241</v>
      </c>
      <c r="L713" s="9">
        <f t="shared" si="128"/>
        <v>0.63651823534029972</v>
      </c>
      <c r="M713" s="10">
        <f t="shared" si="115"/>
        <v>2289424</v>
      </c>
      <c r="N713" s="10">
        <f t="shared" si="116"/>
        <v>2556429</v>
      </c>
      <c r="O713" s="10">
        <f t="shared" si="117"/>
        <v>267009</v>
      </c>
      <c r="P713" s="11">
        <f t="shared" si="118"/>
        <v>0.17394988375096873</v>
      </c>
      <c r="Q713" s="11">
        <f t="shared" si="119"/>
        <v>0.1942368593006823</v>
      </c>
      <c r="R713" s="11">
        <f t="shared" si="120"/>
        <v>2.0287279468749524E-2</v>
      </c>
      <c r="S713" s="12">
        <f t="shared" si="123"/>
        <v>14980060220229.199</v>
      </c>
      <c r="T713" s="12">
        <f t="shared" si="124"/>
        <v>358629566367.71301</v>
      </c>
      <c r="U713" s="12">
        <f t="shared" si="125"/>
        <v>223366954743.39813</v>
      </c>
      <c r="V713" s="12">
        <f t="shared" si="126"/>
        <v>-135262611624.31491</v>
      </c>
      <c r="W713" s="12">
        <f t="shared" si="127"/>
        <v>9535081496671.7109</v>
      </c>
    </row>
    <row r="714" spans="1:23" x14ac:dyDescent="0.3">
      <c r="A714" s="2">
        <v>38838</v>
      </c>
      <c r="B714" s="4">
        <v>13161.4</v>
      </c>
      <c r="C714" s="4">
        <f t="shared" si="122"/>
        <v>13161400</v>
      </c>
      <c r="D714" s="4">
        <v>192657</v>
      </c>
      <c r="E714" s="4">
        <v>235564</v>
      </c>
      <c r="F714" s="4">
        <v>42907</v>
      </c>
      <c r="G714" s="4">
        <v>4826896073976.9102</v>
      </c>
      <c r="H714" s="4">
        <v>3524672119148.21</v>
      </c>
      <c r="I714" s="4">
        <v>8351568193125.1201</v>
      </c>
      <c r="J714" s="5">
        <v>201.3</v>
      </c>
      <c r="K714" s="8">
        <f t="shared" si="121"/>
        <v>1.1347888723298558</v>
      </c>
      <c r="L714" s="9">
        <f t="shared" si="128"/>
        <v>0.63455013852060727</v>
      </c>
      <c r="M714" s="10">
        <f t="shared" si="115"/>
        <v>2329350</v>
      </c>
      <c r="N714" s="10">
        <f t="shared" si="116"/>
        <v>2603073</v>
      </c>
      <c r="O714" s="10">
        <f t="shared" si="117"/>
        <v>273726</v>
      </c>
      <c r="P714" s="11">
        <f t="shared" si="118"/>
        <v>0.17698345160849149</v>
      </c>
      <c r="Q714" s="11">
        <f t="shared" si="119"/>
        <v>0.19778085917911467</v>
      </c>
      <c r="R714" s="11">
        <f t="shared" si="120"/>
        <v>2.0797635509900162E-2</v>
      </c>
      <c r="S714" s="12">
        <f t="shared" si="123"/>
        <v>14935410264282.166</v>
      </c>
      <c r="T714" s="12">
        <f t="shared" si="124"/>
        <v>218625019776.45303</v>
      </c>
      <c r="U714" s="12">
        <f t="shared" si="125"/>
        <v>267315405921.51013</v>
      </c>
      <c r="V714" s="12">
        <f t="shared" si="126"/>
        <v>48690386145.057121</v>
      </c>
      <c r="W714" s="12">
        <f t="shared" si="127"/>
        <v>9477266652062.3457</v>
      </c>
    </row>
    <row r="715" spans="1:23" x14ac:dyDescent="0.3">
      <c r="A715" s="2">
        <v>38869</v>
      </c>
      <c r="B715" s="4">
        <v>13330.4</v>
      </c>
      <c r="C715" s="4">
        <f t="shared" si="122"/>
        <v>13330400</v>
      </c>
      <c r="D715" s="4">
        <v>264355</v>
      </c>
      <c r="E715" s="4">
        <v>243838</v>
      </c>
      <c r="F715" s="4">
        <v>-20517</v>
      </c>
      <c r="G715" s="4">
        <v>4806953438801.04</v>
      </c>
      <c r="H715" s="4">
        <v>3535909945676.9902</v>
      </c>
      <c r="I715" s="4">
        <v>8342863384478.0303</v>
      </c>
      <c r="J715" s="5">
        <v>201.8</v>
      </c>
      <c r="K715" s="8">
        <f t="shared" si="121"/>
        <v>1.1319772051536174</v>
      </c>
      <c r="L715" s="9">
        <f t="shared" si="128"/>
        <v>0.62585244137295437</v>
      </c>
      <c r="M715" s="10">
        <f t="shared" si="115"/>
        <v>2358897</v>
      </c>
      <c r="N715" s="10">
        <f t="shared" si="116"/>
        <v>2634576</v>
      </c>
      <c r="O715" s="10">
        <f t="shared" si="117"/>
        <v>275682</v>
      </c>
      <c r="P715" s="11">
        <f t="shared" si="118"/>
        <v>0.17695620536518034</v>
      </c>
      <c r="Q715" s="11">
        <f t="shared" si="119"/>
        <v>0.19763668006961532</v>
      </c>
      <c r="R715" s="11">
        <f t="shared" si="120"/>
        <v>2.0680699753945868E-2</v>
      </c>
      <c r="S715" s="12">
        <f t="shared" si="123"/>
        <v>15089708935579.783</v>
      </c>
      <c r="T715" s="12">
        <f t="shared" si="124"/>
        <v>299243834068.38452</v>
      </c>
      <c r="U715" s="12">
        <f t="shared" si="125"/>
        <v>276019057750.24774</v>
      </c>
      <c r="V715" s="12">
        <f t="shared" si="126"/>
        <v>-23224776318.136768</v>
      </c>
      <c r="W715" s="12">
        <f t="shared" si="127"/>
        <v>9443931176939.8906</v>
      </c>
    </row>
    <row r="716" spans="1:23" x14ac:dyDescent="0.3">
      <c r="A716" s="2">
        <v>38899</v>
      </c>
      <c r="B716" s="4">
        <v>13330.4</v>
      </c>
      <c r="C716" s="4">
        <f t="shared" si="122"/>
        <v>13330400</v>
      </c>
      <c r="D716" s="4">
        <v>159761</v>
      </c>
      <c r="E716" s="4">
        <v>192925</v>
      </c>
      <c r="F716" s="4">
        <v>33164</v>
      </c>
      <c r="G716" s="4">
        <v>4790258308791.0703</v>
      </c>
      <c r="H716" s="4">
        <v>3609079311438.46</v>
      </c>
      <c r="I716" s="4">
        <v>8399337620229.5303</v>
      </c>
      <c r="J716" s="5">
        <v>202.9</v>
      </c>
      <c r="K716" s="8">
        <f t="shared" si="121"/>
        <v>1.1258403154263183</v>
      </c>
      <c r="L716" s="9">
        <f t="shared" si="128"/>
        <v>0.63008894108425328</v>
      </c>
      <c r="M716" s="10">
        <f t="shared" si="115"/>
        <v>2376566</v>
      </c>
      <c r="N716" s="10">
        <f t="shared" si="116"/>
        <v>2632014</v>
      </c>
      <c r="O716" s="10">
        <f t="shared" si="117"/>
        <v>255451</v>
      </c>
      <c r="P716" s="11">
        <f t="shared" si="118"/>
        <v>0.17828167196783293</v>
      </c>
      <c r="Q716" s="11">
        <f t="shared" si="119"/>
        <v>0.19744448778731322</v>
      </c>
      <c r="R716" s="11">
        <f t="shared" si="120"/>
        <v>1.9163040868991177E-2</v>
      </c>
      <c r="S716" s="12">
        <f t="shared" si="123"/>
        <v>15007901740758.994</v>
      </c>
      <c r="T716" s="12">
        <f t="shared" si="124"/>
        <v>179865374632.82404</v>
      </c>
      <c r="U716" s="12">
        <f t="shared" si="125"/>
        <v>217202742853.62247</v>
      </c>
      <c r="V716" s="12">
        <f t="shared" si="126"/>
        <v>37337368220.798424</v>
      </c>
      <c r="W716" s="12">
        <f t="shared" si="127"/>
        <v>9456312915731.3574</v>
      </c>
    </row>
    <row r="717" spans="1:23" x14ac:dyDescent="0.3">
      <c r="A717" s="2">
        <v>38930</v>
      </c>
      <c r="B717" s="4">
        <v>13330.4</v>
      </c>
      <c r="C717" s="4">
        <f t="shared" si="122"/>
        <v>13330400</v>
      </c>
      <c r="D717" s="4">
        <v>153878</v>
      </c>
      <c r="E717" s="4">
        <v>218595</v>
      </c>
      <c r="F717" s="4">
        <v>64717</v>
      </c>
      <c r="G717" s="4">
        <v>4817319303526.0996</v>
      </c>
      <c r="H717" s="4">
        <v>3618984273699.0498</v>
      </c>
      <c r="I717" s="4">
        <v>8436303577225.1504</v>
      </c>
      <c r="J717" s="5">
        <v>203.8</v>
      </c>
      <c r="K717" s="8">
        <f t="shared" si="121"/>
        <v>1.1208684985279684</v>
      </c>
      <c r="L717" s="9">
        <f t="shared" si="128"/>
        <v>0.63286199793143116</v>
      </c>
      <c r="M717" s="10">
        <f t="shared" si="115"/>
        <v>2375006</v>
      </c>
      <c r="N717" s="10">
        <f t="shared" si="116"/>
        <v>2644135</v>
      </c>
      <c r="O717" s="10">
        <f t="shared" si="117"/>
        <v>269132</v>
      </c>
      <c r="P717" s="11">
        <f t="shared" si="118"/>
        <v>0.17816464622216888</v>
      </c>
      <c r="Q717" s="11">
        <f t="shared" si="119"/>
        <v>0.19835376282782213</v>
      </c>
      <c r="R717" s="11">
        <f t="shared" si="120"/>
        <v>2.0189341655164138E-2</v>
      </c>
      <c r="S717" s="12">
        <f t="shared" si="123"/>
        <v>14941625432777.23</v>
      </c>
      <c r="T717" s="12">
        <f t="shared" si="124"/>
        <v>172477002816.48672</v>
      </c>
      <c r="U717" s="12">
        <f t="shared" si="125"/>
        <v>245016249435.72125</v>
      </c>
      <c r="V717" s="12">
        <f t="shared" si="126"/>
        <v>72539246619.234528</v>
      </c>
      <c r="W717" s="12">
        <f t="shared" si="127"/>
        <v>9455986923730.4824</v>
      </c>
    </row>
    <row r="718" spans="1:23" x14ac:dyDescent="0.3">
      <c r="A718" s="2">
        <v>38961</v>
      </c>
      <c r="B718" s="4">
        <v>13432.8</v>
      </c>
      <c r="C718" s="4">
        <f t="shared" si="122"/>
        <v>13432800</v>
      </c>
      <c r="D718" s="4">
        <v>283298</v>
      </c>
      <c r="E718" s="4">
        <v>227131</v>
      </c>
      <c r="F718" s="4">
        <v>-56167</v>
      </c>
      <c r="G718" s="4">
        <v>4911146146220.7695</v>
      </c>
      <c r="H718" s="4">
        <v>3608036100568.6499</v>
      </c>
      <c r="I718" s="4">
        <v>8519182246789.4199</v>
      </c>
      <c r="J718" s="5">
        <v>202.8</v>
      </c>
      <c r="K718" s="8">
        <f t="shared" si="121"/>
        <v>1.126395463510848</v>
      </c>
      <c r="L718" s="9">
        <f t="shared" si="128"/>
        <v>0.63420748070316091</v>
      </c>
      <c r="M718" s="10">
        <f t="shared" si="115"/>
        <v>2406676</v>
      </c>
      <c r="N718" s="10">
        <f t="shared" si="116"/>
        <v>2654872</v>
      </c>
      <c r="O718" s="10">
        <f t="shared" si="117"/>
        <v>248199</v>
      </c>
      <c r="P718" s="11">
        <f t="shared" si="118"/>
        <v>0.17916413554880592</v>
      </c>
      <c r="Q718" s="11">
        <f t="shared" si="119"/>
        <v>0.19764099815377287</v>
      </c>
      <c r="R718" s="11">
        <f t="shared" si="120"/>
        <v>1.8477085938895837E-2</v>
      </c>
      <c r="S718" s="12">
        <f t="shared" si="123"/>
        <v>15130644982248.52</v>
      </c>
      <c r="T718" s="12">
        <f t="shared" si="124"/>
        <v>319105582021.69623</v>
      </c>
      <c r="U718" s="12">
        <f t="shared" si="125"/>
        <v>255839328022.6824</v>
      </c>
      <c r="V718" s="12">
        <f t="shared" si="126"/>
        <v>-63266253999.013794</v>
      </c>
      <c r="W718" s="12">
        <f t="shared" si="127"/>
        <v>9595968235605.7559</v>
      </c>
    </row>
    <row r="719" spans="1:23" x14ac:dyDescent="0.3">
      <c r="A719" s="2">
        <v>38991</v>
      </c>
      <c r="B719" s="4">
        <v>13432.8</v>
      </c>
      <c r="C719" s="4">
        <f t="shared" si="122"/>
        <v>13432800</v>
      </c>
      <c r="D719" s="4">
        <v>167693</v>
      </c>
      <c r="E719" s="4">
        <v>217014</v>
      </c>
      <c r="F719" s="4">
        <v>49321</v>
      </c>
      <c r="G719" s="4">
        <v>4850288721360.8604</v>
      </c>
      <c r="H719" s="4">
        <v>3698095389253.4199</v>
      </c>
      <c r="I719" s="4">
        <v>8548384110614.2803</v>
      </c>
      <c r="J719" s="5">
        <v>201.9</v>
      </c>
      <c r="K719" s="8">
        <f t="shared" si="121"/>
        <v>1.1314165428429914</v>
      </c>
      <c r="L719" s="9">
        <f t="shared" si="128"/>
        <v>0.63638140302947122</v>
      </c>
      <c r="M719" s="10">
        <f t="shared" si="115"/>
        <v>2424881</v>
      </c>
      <c r="N719" s="10">
        <f t="shared" si="116"/>
        <v>2675122</v>
      </c>
      <c r="O719" s="10">
        <f t="shared" si="117"/>
        <v>250243</v>
      </c>
      <c r="P719" s="11">
        <f t="shared" si="118"/>
        <v>0.1805194002739563</v>
      </c>
      <c r="Q719" s="11">
        <f t="shared" si="119"/>
        <v>0.19914850217378358</v>
      </c>
      <c r="R719" s="11">
        <f t="shared" si="120"/>
        <v>1.8629250789113216E-2</v>
      </c>
      <c r="S719" s="12">
        <f t="shared" si="123"/>
        <v>15198092136701.336</v>
      </c>
      <c r="T719" s="12">
        <f t="shared" si="124"/>
        <v>189730634318.96976</v>
      </c>
      <c r="U719" s="12">
        <f t="shared" si="125"/>
        <v>245533229628.52893</v>
      </c>
      <c r="V719" s="12">
        <f t="shared" si="126"/>
        <v>55802595309.559181</v>
      </c>
      <c r="W719" s="12">
        <f t="shared" si="127"/>
        <v>9671783197325.1699</v>
      </c>
    </row>
    <row r="720" spans="1:23" x14ac:dyDescent="0.3">
      <c r="A720" s="2">
        <v>39022</v>
      </c>
      <c r="B720" s="4">
        <v>13432.8</v>
      </c>
      <c r="C720" s="4">
        <f t="shared" si="122"/>
        <v>13432800</v>
      </c>
      <c r="D720" s="4">
        <v>145866</v>
      </c>
      <c r="E720" s="4">
        <v>218907</v>
      </c>
      <c r="F720" s="4">
        <v>73042</v>
      </c>
      <c r="G720" s="4">
        <v>4879522580085.4502</v>
      </c>
      <c r="H720" s="4">
        <v>3692272254997.2798</v>
      </c>
      <c r="I720" s="4">
        <v>8571794835082.7305</v>
      </c>
      <c r="J720" s="5">
        <v>202</v>
      </c>
      <c r="K720" s="8">
        <f t="shared" si="121"/>
        <v>1.1308564356435644</v>
      </c>
      <c r="L720" s="9">
        <f t="shared" si="128"/>
        <v>0.63812420605404163</v>
      </c>
      <c r="M720" s="10">
        <f t="shared" si="115"/>
        <v>2431907</v>
      </c>
      <c r="N720" s="10">
        <f t="shared" si="116"/>
        <v>2672118</v>
      </c>
      <c r="O720" s="10">
        <f t="shared" si="117"/>
        <v>240213</v>
      </c>
      <c r="P720" s="11">
        <f t="shared" si="118"/>
        <v>0.18104244833541777</v>
      </c>
      <c r="Q720" s="11">
        <f t="shared" si="119"/>
        <v>0.19892487046632124</v>
      </c>
      <c r="R720" s="11">
        <f t="shared" si="120"/>
        <v>1.7882571020189388E-2</v>
      </c>
      <c r="S720" s="12">
        <f t="shared" si="123"/>
        <v>15190568328712.871</v>
      </c>
      <c r="T720" s="12">
        <f t="shared" si="124"/>
        <v>164953504841.58417</v>
      </c>
      <c r="U720" s="12">
        <f t="shared" si="125"/>
        <v>247552389757.42575</v>
      </c>
      <c r="V720" s="12">
        <f t="shared" si="126"/>
        <v>82600015772.277222</v>
      </c>
      <c r="W720" s="12">
        <f t="shared" si="127"/>
        <v>9693469354269.5723</v>
      </c>
    </row>
    <row r="721" spans="1:23" x14ac:dyDescent="0.3">
      <c r="A721" s="2">
        <v>39052</v>
      </c>
      <c r="B721" s="4">
        <v>13584.2</v>
      </c>
      <c r="C721" s="4">
        <f t="shared" si="122"/>
        <v>13584200</v>
      </c>
      <c r="D721" s="4">
        <v>259969</v>
      </c>
      <c r="E721" s="4">
        <v>218007</v>
      </c>
      <c r="F721" s="4">
        <v>-41961</v>
      </c>
      <c r="G721" s="4">
        <v>4955424198245.6504</v>
      </c>
      <c r="H721" s="4">
        <v>3680172739040.4102</v>
      </c>
      <c r="I721" s="4">
        <v>8635596937286.0596</v>
      </c>
      <c r="J721" s="5">
        <v>203.1</v>
      </c>
      <c r="K721" s="8">
        <f t="shared" si="121"/>
        <v>1.1247316592811423</v>
      </c>
      <c r="L721" s="9">
        <f t="shared" si="128"/>
        <v>0.63570890720734818</v>
      </c>
      <c r="M721" s="10">
        <f t="shared" si="115"/>
        <v>2449993</v>
      </c>
      <c r="N721" s="10">
        <f t="shared" si="116"/>
        <v>2659209</v>
      </c>
      <c r="O721" s="10">
        <f t="shared" si="117"/>
        <v>209219</v>
      </c>
      <c r="P721" s="11">
        <f t="shared" si="118"/>
        <v>0.18035607544058538</v>
      </c>
      <c r="Q721" s="11">
        <f t="shared" si="119"/>
        <v>0.19575749768112954</v>
      </c>
      <c r="R721" s="11">
        <f t="shared" si="120"/>
        <v>1.5401643085349156E-2</v>
      </c>
      <c r="S721" s="12">
        <f t="shared" si="123"/>
        <v>15278579806006.893</v>
      </c>
      <c r="T721" s="12">
        <f t="shared" si="124"/>
        <v>292395364731.6593</v>
      </c>
      <c r="U721" s="12">
        <f t="shared" si="125"/>
        <v>245199374844.90396</v>
      </c>
      <c r="V721" s="12">
        <f t="shared" si="126"/>
        <v>-47194865155.096016</v>
      </c>
      <c r="W721" s="12">
        <f t="shared" si="127"/>
        <v>9712729272156.9004</v>
      </c>
    </row>
    <row r="722" spans="1:23" x14ac:dyDescent="0.3">
      <c r="A722" s="2">
        <v>39083</v>
      </c>
      <c r="B722" s="4">
        <v>13584.2</v>
      </c>
      <c r="C722" s="4">
        <f t="shared" si="122"/>
        <v>13584200</v>
      </c>
      <c r="D722" s="4">
        <v>260609</v>
      </c>
      <c r="E722" s="4">
        <v>222372</v>
      </c>
      <c r="F722" s="4">
        <v>-38236</v>
      </c>
      <c r="G722" s="4">
        <v>4906145745540.04</v>
      </c>
      <c r="H722" s="4">
        <v>3772083578665.3701</v>
      </c>
      <c r="I722" s="4">
        <v>8678229324205.4102</v>
      </c>
      <c r="J722" s="6">
        <v>203.43700000000001</v>
      </c>
      <c r="K722" s="8">
        <f t="shared" si="121"/>
        <v>1.1228685047459408</v>
      </c>
      <c r="L722" s="9">
        <f t="shared" si="128"/>
        <v>0.63884728759922627</v>
      </c>
      <c r="M722" s="10">
        <f t="shared" si="115"/>
        <v>2480592</v>
      </c>
      <c r="N722" s="10">
        <f t="shared" si="116"/>
        <v>2672536</v>
      </c>
      <c r="O722" s="10">
        <f t="shared" si="117"/>
        <v>191947</v>
      </c>
      <c r="P722" s="11">
        <f t="shared" si="118"/>
        <v>0.18260861883658958</v>
      </c>
      <c r="Q722" s="11">
        <f t="shared" si="119"/>
        <v>0.19673856391984806</v>
      </c>
      <c r="R722" s="11">
        <f t="shared" si="120"/>
        <v>1.4130165928063486E-2</v>
      </c>
      <c r="S722" s="12">
        <f t="shared" si="123"/>
        <v>15253270342169.809</v>
      </c>
      <c r="T722" s="12">
        <f t="shared" si="124"/>
        <v>292629638153.3349</v>
      </c>
      <c r="U722" s="12">
        <f t="shared" si="125"/>
        <v>249694515137.36435</v>
      </c>
      <c r="V722" s="12">
        <f t="shared" si="126"/>
        <v>-42934000147.46579</v>
      </c>
      <c r="W722" s="12">
        <f t="shared" si="127"/>
        <v>9744510385112.9043</v>
      </c>
    </row>
    <row r="723" spans="1:23" x14ac:dyDescent="0.3">
      <c r="A723" s="2">
        <v>39114</v>
      </c>
      <c r="B723" s="4">
        <v>13584.2</v>
      </c>
      <c r="C723" s="4">
        <f t="shared" si="122"/>
        <v>13584200</v>
      </c>
      <c r="D723" s="4">
        <v>120312</v>
      </c>
      <c r="E723" s="4">
        <v>240305</v>
      </c>
      <c r="F723" s="4">
        <v>119993</v>
      </c>
      <c r="G723" s="4">
        <v>4914825624699.7803</v>
      </c>
      <c r="H723" s="4">
        <v>3780077144391.3999</v>
      </c>
      <c r="I723" s="4">
        <v>8694902769091.1797</v>
      </c>
      <c r="J723" s="6">
        <v>204.226</v>
      </c>
      <c r="K723" s="8">
        <f t="shared" si="121"/>
        <v>1.1185304515585675</v>
      </c>
      <c r="L723" s="9">
        <f t="shared" si="128"/>
        <v>0.64007470216068518</v>
      </c>
      <c r="M723" s="10">
        <f t="shared" si="115"/>
        <v>2488051</v>
      </c>
      <c r="N723" s="10">
        <f t="shared" si="116"/>
        <v>2680750</v>
      </c>
      <c r="O723" s="10">
        <f t="shared" si="117"/>
        <v>192703</v>
      </c>
      <c r="P723" s="11">
        <f t="shared" si="118"/>
        <v>0.18315771263673974</v>
      </c>
      <c r="Q723" s="11">
        <f t="shared" si="119"/>
        <v>0.19734323699592174</v>
      </c>
      <c r="R723" s="11">
        <f t="shared" si="120"/>
        <v>1.4185818818921983E-2</v>
      </c>
      <c r="S723" s="12">
        <f t="shared" si="123"/>
        <v>15194341360061.891</v>
      </c>
      <c r="T723" s="12">
        <f t="shared" si="124"/>
        <v>134572635687.91435</v>
      </c>
      <c r="U723" s="12">
        <f t="shared" si="125"/>
        <v>268788460161.78159</v>
      </c>
      <c r="V723" s="12">
        <f t="shared" si="126"/>
        <v>134215824473.86719</v>
      </c>
      <c r="W723" s="12">
        <f t="shared" si="127"/>
        <v>9725513520569.3965</v>
      </c>
    </row>
    <row r="724" spans="1:23" x14ac:dyDescent="0.3">
      <c r="A724" s="2">
        <v>39142</v>
      </c>
      <c r="B724" s="4">
        <v>13758.5</v>
      </c>
      <c r="C724" s="4">
        <f t="shared" si="122"/>
        <v>13758500</v>
      </c>
      <c r="D724" s="4">
        <v>166490</v>
      </c>
      <c r="E724" s="4">
        <v>262761</v>
      </c>
      <c r="F724" s="4">
        <v>96270</v>
      </c>
      <c r="G724" s="4">
        <v>5000186307661.7402</v>
      </c>
      <c r="H724" s="4">
        <v>3788493981775.3301</v>
      </c>
      <c r="I724" s="4">
        <v>8788680289437.0703</v>
      </c>
      <c r="J724" s="6">
        <v>205.28800000000001</v>
      </c>
      <c r="K724" s="8">
        <f t="shared" si="121"/>
        <v>1.1127440473870853</v>
      </c>
      <c r="L724" s="9">
        <f t="shared" si="128"/>
        <v>0.63878186498797618</v>
      </c>
      <c r="M724" s="10">
        <f t="shared" si="115"/>
        <v>2489978</v>
      </c>
      <c r="N724" s="10">
        <f t="shared" si="116"/>
        <v>2693668</v>
      </c>
      <c r="O724" s="10">
        <f t="shared" si="117"/>
        <v>203692</v>
      </c>
      <c r="P724" s="11">
        <f t="shared" si="118"/>
        <v>0.18097743213286333</v>
      </c>
      <c r="Q724" s="11">
        <f t="shared" si="119"/>
        <v>0.19578209833920848</v>
      </c>
      <c r="R724" s="11">
        <f t="shared" si="120"/>
        <v>1.4804811571028819E-2</v>
      </c>
      <c r="S724" s="12">
        <f t="shared" si="123"/>
        <v>15309688975975.213</v>
      </c>
      <c r="T724" s="12">
        <f t="shared" si="124"/>
        <v>185260756449.47583</v>
      </c>
      <c r="U724" s="12">
        <f t="shared" si="125"/>
        <v>292385738635.47791</v>
      </c>
      <c r="V724" s="12">
        <f t="shared" si="126"/>
        <v>107123869441.95471</v>
      </c>
      <c r="W724" s="12">
        <f t="shared" si="127"/>
        <v>9779551676459.3066</v>
      </c>
    </row>
    <row r="725" spans="1:23" x14ac:dyDescent="0.3">
      <c r="A725" s="2">
        <v>39173</v>
      </c>
      <c r="B725" s="4">
        <v>13758.5</v>
      </c>
      <c r="C725" s="4">
        <f t="shared" si="122"/>
        <v>13758500</v>
      </c>
      <c r="D725" s="4">
        <v>383641</v>
      </c>
      <c r="E725" s="4">
        <v>205967</v>
      </c>
      <c r="F725" s="4">
        <v>-177674</v>
      </c>
      <c r="G725" s="4">
        <v>5058762478228.8203</v>
      </c>
      <c r="H725" s="4">
        <v>3791593576399.5098</v>
      </c>
      <c r="I725" s="4">
        <v>8850356054628.3301</v>
      </c>
      <c r="J725" s="6">
        <v>205.904</v>
      </c>
      <c r="K725" s="8">
        <f t="shared" si="121"/>
        <v>1.1094150672157899</v>
      </c>
      <c r="L725" s="9">
        <f t="shared" si="128"/>
        <v>0.64326460403592911</v>
      </c>
      <c r="M725" s="10">
        <f t="shared" si="115"/>
        <v>2558529</v>
      </c>
      <c r="N725" s="10">
        <f t="shared" si="116"/>
        <v>2703386</v>
      </c>
      <c r="O725" s="10">
        <f t="shared" si="117"/>
        <v>144859</v>
      </c>
      <c r="P725" s="11">
        <f t="shared" si="118"/>
        <v>0.18595987934731256</v>
      </c>
      <c r="Q725" s="11">
        <f t="shared" si="119"/>
        <v>0.19648842533706437</v>
      </c>
      <c r="R725" s="11">
        <f t="shared" si="120"/>
        <v>1.0528691354435439E-2</v>
      </c>
      <c r="S725" s="12">
        <f t="shared" si="123"/>
        <v>15263887202288.445</v>
      </c>
      <c r="T725" s="12">
        <f t="shared" si="124"/>
        <v>425617105801.73285</v>
      </c>
      <c r="U725" s="12">
        <f t="shared" si="125"/>
        <v>228502893149.23459</v>
      </c>
      <c r="V725" s="12">
        <f t="shared" si="126"/>
        <v>-197114212652.49823</v>
      </c>
      <c r="W725" s="12">
        <f t="shared" si="127"/>
        <v>9818718357229.1621</v>
      </c>
    </row>
    <row r="726" spans="1:23" x14ac:dyDescent="0.3">
      <c r="A726" s="2">
        <v>39203</v>
      </c>
      <c r="B726" s="4">
        <v>13758.5</v>
      </c>
      <c r="C726" s="4">
        <f t="shared" si="122"/>
        <v>13758500</v>
      </c>
      <c r="D726" s="4">
        <v>164239</v>
      </c>
      <c r="E726" s="4">
        <v>231937</v>
      </c>
      <c r="F726" s="4">
        <v>67699</v>
      </c>
      <c r="G726" s="4">
        <v>5004399622497.1699</v>
      </c>
      <c r="H726" s="4">
        <v>3820226761484.2002</v>
      </c>
      <c r="I726" s="4">
        <v>8824626383981.3691</v>
      </c>
      <c r="J726" s="6">
        <v>206.755</v>
      </c>
      <c r="K726" s="8">
        <f t="shared" si="121"/>
        <v>1.1048487340088511</v>
      </c>
      <c r="L726" s="9">
        <f t="shared" si="128"/>
        <v>0.64139451131892056</v>
      </c>
      <c r="M726" s="10">
        <f t="shared" si="115"/>
        <v>2530111</v>
      </c>
      <c r="N726" s="10">
        <f t="shared" si="116"/>
        <v>2699759</v>
      </c>
      <c r="O726" s="10">
        <f t="shared" si="117"/>
        <v>169651</v>
      </c>
      <c r="P726" s="11">
        <f t="shared" si="118"/>
        <v>0.1838943925573282</v>
      </c>
      <c r="Q726" s="11">
        <f t="shared" si="119"/>
        <v>0.1962248064832649</v>
      </c>
      <c r="R726" s="11">
        <f t="shared" si="120"/>
        <v>1.2330631972962169E-2</v>
      </c>
      <c r="S726" s="12">
        <f t="shared" si="123"/>
        <v>15201061306860.779</v>
      </c>
      <c r="T726" s="12">
        <f t="shared" si="124"/>
        <v>181459251224.8797</v>
      </c>
      <c r="U726" s="12">
        <f t="shared" si="125"/>
        <v>256255300819.81088</v>
      </c>
      <c r="V726" s="12">
        <f t="shared" si="126"/>
        <v>74797154443.665207</v>
      </c>
      <c r="W726" s="12">
        <f t="shared" si="127"/>
        <v>9749877288442.9219</v>
      </c>
    </row>
    <row r="727" spans="1:23" x14ac:dyDescent="0.3">
      <c r="A727" s="2">
        <v>39234</v>
      </c>
      <c r="B727" s="4">
        <v>13976.8</v>
      </c>
      <c r="C727" s="4">
        <f t="shared" si="122"/>
        <v>13976800</v>
      </c>
      <c r="D727" s="4">
        <v>276517</v>
      </c>
      <c r="E727" s="4">
        <v>249036</v>
      </c>
      <c r="F727" s="4">
        <v>-27481</v>
      </c>
      <c r="G727" s="4">
        <v>5004206745802.9502</v>
      </c>
      <c r="H727" s="4">
        <v>3824098179638.0601</v>
      </c>
      <c r="I727" s="4">
        <v>8828304925441.0098</v>
      </c>
      <c r="J727" s="6">
        <v>207.23400000000001</v>
      </c>
      <c r="K727" s="8">
        <f t="shared" si="121"/>
        <v>1.10229499020431</v>
      </c>
      <c r="L727" s="9">
        <f t="shared" si="128"/>
        <v>0.63163992655264511</v>
      </c>
      <c r="M727" s="10">
        <f t="shared" si="115"/>
        <v>2542273</v>
      </c>
      <c r="N727" s="10">
        <f t="shared" si="116"/>
        <v>2704957</v>
      </c>
      <c r="O727" s="10">
        <f t="shared" si="117"/>
        <v>162687</v>
      </c>
      <c r="P727" s="11">
        <f t="shared" si="118"/>
        <v>0.18189235018029878</v>
      </c>
      <c r="Q727" s="11">
        <f t="shared" si="119"/>
        <v>0.19353192433174976</v>
      </c>
      <c r="R727" s="11">
        <f t="shared" si="120"/>
        <v>1.1639788792856733E-2</v>
      </c>
      <c r="S727" s="12">
        <f t="shared" si="123"/>
        <v>15406556619087.6</v>
      </c>
      <c r="T727" s="12">
        <f t="shared" si="124"/>
        <v>304803303806.3252</v>
      </c>
      <c r="U727" s="12">
        <f t="shared" si="125"/>
        <v>274511135180.52054</v>
      </c>
      <c r="V727" s="12">
        <f t="shared" si="126"/>
        <v>-30292168625.804642</v>
      </c>
      <c r="W727" s="12">
        <f t="shared" si="127"/>
        <v>9731396291309.6602</v>
      </c>
    </row>
    <row r="728" spans="1:23" x14ac:dyDescent="0.3">
      <c r="A728" s="2">
        <v>39264</v>
      </c>
      <c r="B728" s="4">
        <v>13976.8</v>
      </c>
      <c r="C728" s="4">
        <f t="shared" si="122"/>
        <v>13976800</v>
      </c>
      <c r="D728" s="4">
        <v>170439</v>
      </c>
      <c r="E728" s="4">
        <v>206886</v>
      </c>
      <c r="F728" s="4">
        <v>36447</v>
      </c>
      <c r="G728" s="4">
        <v>4948714972663.7305</v>
      </c>
      <c r="H728" s="4">
        <v>3920555192208.1299</v>
      </c>
      <c r="I728" s="4">
        <v>8869270164871.8594</v>
      </c>
      <c r="J728" s="6">
        <v>207.60300000000001</v>
      </c>
      <c r="K728" s="8">
        <f t="shared" si="121"/>
        <v>1.1003357369594851</v>
      </c>
      <c r="L728" s="9">
        <f t="shared" si="128"/>
        <v>0.63457087207886353</v>
      </c>
      <c r="M728" s="10">
        <f t="shared" si="115"/>
        <v>2552951</v>
      </c>
      <c r="N728" s="10">
        <f t="shared" si="116"/>
        <v>2718918</v>
      </c>
      <c r="O728" s="10">
        <f t="shared" si="117"/>
        <v>165970</v>
      </c>
      <c r="P728" s="11">
        <f t="shared" si="118"/>
        <v>0.18265633049052715</v>
      </c>
      <c r="Q728" s="11">
        <f t="shared" si="119"/>
        <v>0.19453079388701278</v>
      </c>
      <c r="R728" s="11">
        <f t="shared" si="120"/>
        <v>1.1874678037891363E-2</v>
      </c>
      <c r="S728" s="12">
        <f t="shared" si="123"/>
        <v>15379172528335.33</v>
      </c>
      <c r="T728" s="12">
        <f t="shared" si="124"/>
        <v>187540122671.6377</v>
      </c>
      <c r="U728" s="12">
        <f t="shared" si="125"/>
        <v>227644059276.60001</v>
      </c>
      <c r="V728" s="12">
        <f t="shared" si="126"/>
        <v>40103936604.962349</v>
      </c>
      <c r="W728" s="12">
        <f t="shared" si="127"/>
        <v>9759174923157.0508</v>
      </c>
    </row>
    <row r="729" spans="1:23" x14ac:dyDescent="0.3">
      <c r="A729" s="2">
        <v>39295</v>
      </c>
      <c r="B729" s="4">
        <v>13976.8</v>
      </c>
      <c r="C729" s="4">
        <f t="shared" si="122"/>
        <v>13976800</v>
      </c>
      <c r="D729" s="4">
        <v>166545</v>
      </c>
      <c r="E729" s="4">
        <v>283518</v>
      </c>
      <c r="F729" s="4">
        <v>116973</v>
      </c>
      <c r="G729" s="4">
        <v>4999866984024.9697</v>
      </c>
      <c r="H729" s="4">
        <v>3913591710087.4702</v>
      </c>
      <c r="I729" s="4">
        <v>8913458694112.4395</v>
      </c>
      <c r="J729" s="6">
        <v>207.667</v>
      </c>
      <c r="K729" s="8">
        <f t="shared" si="121"/>
        <v>1.0999966292188936</v>
      </c>
      <c r="L729" s="9">
        <f t="shared" si="128"/>
        <v>0.63773243475705732</v>
      </c>
      <c r="M729" s="10">
        <f t="shared" si="115"/>
        <v>2565618</v>
      </c>
      <c r="N729" s="10">
        <f t="shared" si="116"/>
        <v>2783841</v>
      </c>
      <c r="O729" s="10">
        <f t="shared" si="117"/>
        <v>218226</v>
      </c>
      <c r="P729" s="11">
        <f t="shared" si="118"/>
        <v>0.18356261805277316</v>
      </c>
      <c r="Q729" s="11">
        <f t="shared" si="119"/>
        <v>0.19917584854902409</v>
      </c>
      <c r="R729" s="11">
        <f t="shared" si="120"/>
        <v>1.5613445137656688E-2</v>
      </c>
      <c r="S729" s="12">
        <f t="shared" si="123"/>
        <v>15374432887266.633</v>
      </c>
      <c r="T729" s="12">
        <f t="shared" si="124"/>
        <v>183198938613.26062</v>
      </c>
      <c r="U729" s="12">
        <f t="shared" si="125"/>
        <v>311868844322.88232</v>
      </c>
      <c r="V729" s="12">
        <f t="shared" si="126"/>
        <v>128669905709.62164</v>
      </c>
      <c r="W729" s="12">
        <f t="shared" si="127"/>
        <v>9804774518205.5254</v>
      </c>
    </row>
    <row r="730" spans="1:23" x14ac:dyDescent="0.3">
      <c r="A730" s="2">
        <v>39326</v>
      </c>
      <c r="B730" s="4">
        <v>14126.2</v>
      </c>
      <c r="C730" s="4">
        <f t="shared" si="122"/>
        <v>14126200</v>
      </c>
      <c r="D730" s="4">
        <v>285354</v>
      </c>
      <c r="E730" s="4">
        <v>172488</v>
      </c>
      <c r="F730" s="4">
        <v>-112866</v>
      </c>
      <c r="G730" s="4">
        <v>5093470584789.9004</v>
      </c>
      <c r="H730" s="4">
        <v>3901675320930.7202</v>
      </c>
      <c r="I730" s="4">
        <v>8995145905720.6191</v>
      </c>
      <c r="J730" s="6">
        <v>208.547</v>
      </c>
      <c r="K730" s="8">
        <f t="shared" si="121"/>
        <v>1.095355003907992</v>
      </c>
      <c r="L730" s="9">
        <f t="shared" si="128"/>
        <v>0.63677039159297044</v>
      </c>
      <c r="M730" s="10">
        <f t="shared" si="115"/>
        <v>2567674</v>
      </c>
      <c r="N730" s="10">
        <f t="shared" si="116"/>
        <v>2729198</v>
      </c>
      <c r="O730" s="10">
        <f t="shared" si="117"/>
        <v>161527</v>
      </c>
      <c r="P730" s="11">
        <f t="shared" si="118"/>
        <v>0.18176678795429768</v>
      </c>
      <c r="Q730" s="11">
        <f t="shared" si="119"/>
        <v>0.19320114397360932</v>
      </c>
      <c r="R730" s="11">
        <f t="shared" si="120"/>
        <v>1.1434568390649998E-2</v>
      </c>
      <c r="S730" s="12">
        <f t="shared" si="123"/>
        <v>15473203856205.076</v>
      </c>
      <c r="T730" s="12">
        <f t="shared" si="124"/>
        <v>312563931785.16113</v>
      </c>
      <c r="U730" s="12">
        <f t="shared" si="125"/>
        <v>188935593914.08173</v>
      </c>
      <c r="V730" s="12">
        <f t="shared" si="126"/>
        <v>-123628337871.07942</v>
      </c>
      <c r="W730" s="12">
        <f t="shared" si="127"/>
        <v>9852878078713.5664</v>
      </c>
    </row>
    <row r="731" spans="1:23" x14ac:dyDescent="0.3">
      <c r="A731" s="2">
        <v>39356</v>
      </c>
      <c r="B731" s="4">
        <v>14126.2</v>
      </c>
      <c r="C731" s="4">
        <f t="shared" si="122"/>
        <v>14126200</v>
      </c>
      <c r="D731" s="4">
        <v>178175</v>
      </c>
      <c r="E731" s="4">
        <v>235014</v>
      </c>
      <c r="F731" s="4">
        <v>56838</v>
      </c>
      <c r="G731" s="4">
        <v>5057236452359.3203</v>
      </c>
      <c r="H731" s="4">
        <v>4005315947997.3101</v>
      </c>
      <c r="I731" s="4">
        <v>9062552400356.6309</v>
      </c>
      <c r="J731" s="6">
        <v>209.19</v>
      </c>
      <c r="K731" s="8">
        <f t="shared" si="121"/>
        <v>1.0919881447487929</v>
      </c>
      <c r="L731" s="9">
        <f t="shared" si="128"/>
        <v>0.64154212741973293</v>
      </c>
      <c r="M731" s="10">
        <f t="shared" si="115"/>
        <v>2578156</v>
      </c>
      <c r="N731" s="10">
        <f t="shared" si="116"/>
        <v>2747198</v>
      </c>
      <c r="O731" s="10">
        <f t="shared" si="117"/>
        <v>169044</v>
      </c>
      <c r="P731" s="11">
        <f t="shared" si="118"/>
        <v>0.18250881341054212</v>
      </c>
      <c r="Q731" s="11">
        <f t="shared" si="119"/>
        <v>0.19447537200379436</v>
      </c>
      <c r="R731" s="11">
        <f t="shared" si="120"/>
        <v>1.1966700174144498E-2</v>
      </c>
      <c r="S731" s="12">
        <f t="shared" si="123"/>
        <v>15425642930350.398</v>
      </c>
      <c r="T731" s="12">
        <f t="shared" si="124"/>
        <v>194564987690.61618</v>
      </c>
      <c r="U731" s="12">
        <f t="shared" si="125"/>
        <v>256632501849.9928</v>
      </c>
      <c r="V731" s="12">
        <f t="shared" si="126"/>
        <v>62066422171.231888</v>
      </c>
      <c r="W731" s="12">
        <f t="shared" si="127"/>
        <v>9896199782354.1582</v>
      </c>
    </row>
    <row r="732" spans="1:23" x14ac:dyDescent="0.3">
      <c r="A732" s="2">
        <v>39387</v>
      </c>
      <c r="B732" s="4">
        <v>14126.2</v>
      </c>
      <c r="C732" s="4">
        <f t="shared" si="122"/>
        <v>14126200</v>
      </c>
      <c r="D732" s="4">
        <v>151055</v>
      </c>
      <c r="E732" s="4">
        <v>249293</v>
      </c>
      <c r="F732" s="4">
        <v>98238</v>
      </c>
      <c r="G732" s="4">
        <v>5081298828963.0098</v>
      </c>
      <c r="H732" s="4">
        <v>3998929744328.6401</v>
      </c>
      <c r="I732" s="4">
        <v>9080228573291.6504</v>
      </c>
      <c r="J732" s="6">
        <v>210.834</v>
      </c>
      <c r="K732" s="8">
        <f t="shared" si="121"/>
        <v>1.0834732538395135</v>
      </c>
      <c r="L732" s="9">
        <f t="shared" si="128"/>
        <v>0.64279343158752178</v>
      </c>
      <c r="M732" s="10">
        <f t="shared" si="115"/>
        <v>2583345</v>
      </c>
      <c r="N732" s="10">
        <f t="shared" si="116"/>
        <v>2777584</v>
      </c>
      <c r="O732" s="10">
        <f t="shared" si="117"/>
        <v>194240</v>
      </c>
      <c r="P732" s="11">
        <f t="shared" si="118"/>
        <v>0.18287614503546601</v>
      </c>
      <c r="Q732" s="11">
        <f t="shared" si="119"/>
        <v>0.19662641049963897</v>
      </c>
      <c r="R732" s="11">
        <f t="shared" si="120"/>
        <v>1.3750336254619076E-2</v>
      </c>
      <c r="S732" s="12">
        <f t="shared" si="123"/>
        <v>15305359878387.736</v>
      </c>
      <c r="T732" s="12">
        <f t="shared" si="124"/>
        <v>163664052358.72772</v>
      </c>
      <c r="U732" s="12">
        <f t="shared" si="125"/>
        <v>270102297869.41385</v>
      </c>
      <c r="V732" s="12">
        <f t="shared" si="126"/>
        <v>106438245510.68613</v>
      </c>
      <c r="W732" s="12">
        <f t="shared" si="127"/>
        <v>9838184797910.8281</v>
      </c>
    </row>
    <row r="733" spans="1:23" x14ac:dyDescent="0.3">
      <c r="A733" s="2">
        <v>39417</v>
      </c>
      <c r="B733" s="4">
        <v>14253.2</v>
      </c>
      <c r="C733" s="4">
        <f t="shared" si="122"/>
        <v>14253200</v>
      </c>
      <c r="D733" s="4">
        <v>276982</v>
      </c>
      <c r="E733" s="4">
        <v>228721</v>
      </c>
      <c r="F733" s="4">
        <v>-48261</v>
      </c>
      <c r="G733" s="4">
        <v>5170372443506.4502</v>
      </c>
      <c r="H733" s="4">
        <v>3984614141225.77</v>
      </c>
      <c r="I733" s="4">
        <v>9154986584732.2207</v>
      </c>
      <c r="J733" s="6">
        <v>211.44499999999999</v>
      </c>
      <c r="K733" s="8">
        <f t="shared" si="121"/>
        <v>1.0803424058265743</v>
      </c>
      <c r="L733" s="9">
        <f t="shared" si="128"/>
        <v>0.64231096067775806</v>
      </c>
      <c r="M733" s="10">
        <f t="shared" si="115"/>
        <v>2600358</v>
      </c>
      <c r="N733" s="10">
        <f t="shared" si="116"/>
        <v>2788298</v>
      </c>
      <c r="O733" s="10">
        <f t="shared" si="117"/>
        <v>187940</v>
      </c>
      <c r="P733" s="11">
        <f t="shared" si="118"/>
        <v>0.18244029410939297</v>
      </c>
      <c r="Q733" s="11">
        <f t="shared" si="119"/>
        <v>0.19562610501501418</v>
      </c>
      <c r="R733" s="11">
        <f t="shared" si="120"/>
        <v>1.3185810905621194E-2</v>
      </c>
      <c r="S733" s="12">
        <f t="shared" si="123"/>
        <v>15398336378727.328</v>
      </c>
      <c r="T733" s="12">
        <f t="shared" si="124"/>
        <v>299235400250.65619</v>
      </c>
      <c r="U733" s="12">
        <f t="shared" si="125"/>
        <v>247096995403.05991</v>
      </c>
      <c r="V733" s="12">
        <f t="shared" si="126"/>
        <v>-52138404847.596298</v>
      </c>
      <c r="W733" s="12">
        <f t="shared" si="127"/>
        <v>9890520232259.6191</v>
      </c>
    </row>
    <row r="734" spans="1:23" x14ac:dyDescent="0.3">
      <c r="A734" s="2">
        <v>39448</v>
      </c>
      <c r="B734" s="4">
        <v>14253.2</v>
      </c>
      <c r="C734" s="4">
        <f t="shared" si="122"/>
        <v>14253200</v>
      </c>
      <c r="D734" s="4">
        <v>255217</v>
      </c>
      <c r="E734" s="4">
        <v>237379</v>
      </c>
      <c r="F734" s="4">
        <v>-17839</v>
      </c>
      <c r="G734" s="4">
        <v>5130778241224.7002</v>
      </c>
      <c r="H734" s="4">
        <v>4079809202837.77</v>
      </c>
      <c r="I734" s="4">
        <v>9210587444062.4707</v>
      </c>
      <c r="J734" s="6">
        <v>212.19900000000001</v>
      </c>
      <c r="K734" s="8">
        <f t="shared" si="121"/>
        <v>1.0765036593009392</v>
      </c>
      <c r="L734" s="9">
        <f t="shared" si="128"/>
        <v>0.64621189936733303</v>
      </c>
      <c r="M734" s="10">
        <f t="shared" si="115"/>
        <v>2594966</v>
      </c>
      <c r="N734" s="10">
        <f t="shared" si="116"/>
        <v>2803305</v>
      </c>
      <c r="O734" s="10">
        <f t="shared" si="117"/>
        <v>208337</v>
      </c>
      <c r="P734" s="11">
        <f t="shared" si="118"/>
        <v>0.18206199309628715</v>
      </c>
      <c r="Q734" s="11">
        <f t="shared" si="119"/>
        <v>0.19667899138439088</v>
      </c>
      <c r="R734" s="11">
        <f t="shared" si="120"/>
        <v>1.4616857968736845E-2</v>
      </c>
      <c r="S734" s="12">
        <f t="shared" si="123"/>
        <v>15343621956748.146</v>
      </c>
      <c r="T734" s="12">
        <f t="shared" si="124"/>
        <v>274742034415.8078</v>
      </c>
      <c r="U734" s="12">
        <f t="shared" si="125"/>
        <v>255539362141.19763</v>
      </c>
      <c r="V734" s="12">
        <f t="shared" si="126"/>
        <v>-19203748778.269455</v>
      </c>
      <c r="W734" s="12">
        <f t="shared" si="127"/>
        <v>9915231087844.5332</v>
      </c>
    </row>
    <row r="735" spans="1:23" x14ac:dyDescent="0.3">
      <c r="A735" s="2">
        <v>39479</v>
      </c>
      <c r="B735" s="4">
        <v>14253.2</v>
      </c>
      <c r="C735" s="4">
        <f t="shared" si="122"/>
        <v>14253200</v>
      </c>
      <c r="D735" s="4">
        <v>105723</v>
      </c>
      <c r="E735" s="4">
        <v>281287</v>
      </c>
      <c r="F735" s="4">
        <v>175563</v>
      </c>
      <c r="G735" s="4">
        <v>5130384489850.0801</v>
      </c>
      <c r="H735" s="4">
        <v>4080471521475.7002</v>
      </c>
      <c r="I735" s="4">
        <v>9210856011325.7793</v>
      </c>
      <c r="J735" s="6">
        <v>212.62299999999999</v>
      </c>
      <c r="K735" s="8">
        <f t="shared" si="121"/>
        <v>1.0743569604417209</v>
      </c>
      <c r="L735" s="9">
        <f t="shared" si="128"/>
        <v>0.64623074196150898</v>
      </c>
      <c r="M735" s="10">
        <f t="shared" si="115"/>
        <v>2580377</v>
      </c>
      <c r="N735" s="10">
        <f t="shared" si="116"/>
        <v>2844287</v>
      </c>
      <c r="O735" s="10">
        <f t="shared" si="117"/>
        <v>263907</v>
      </c>
      <c r="P735" s="11">
        <f t="shared" si="118"/>
        <v>0.18103843347458817</v>
      </c>
      <c r="Q735" s="11">
        <f t="shared" si="119"/>
        <v>0.1995542755311088</v>
      </c>
      <c r="R735" s="11">
        <f t="shared" si="120"/>
        <v>1.8515631577470323E-2</v>
      </c>
      <c r="S735" s="12">
        <f t="shared" si="123"/>
        <v>15313024628567.936</v>
      </c>
      <c r="T735" s="12">
        <f t="shared" si="124"/>
        <v>113584240928.78006</v>
      </c>
      <c r="U735" s="12">
        <f t="shared" si="125"/>
        <v>302202646331.77032</v>
      </c>
      <c r="V735" s="12">
        <f t="shared" si="126"/>
        <v>188617331046.02985</v>
      </c>
      <c r="W735" s="12">
        <f t="shared" si="127"/>
        <v>9895747267394.3184</v>
      </c>
    </row>
    <row r="736" spans="1:23" x14ac:dyDescent="0.3">
      <c r="A736" s="2">
        <v>39508</v>
      </c>
      <c r="B736" s="4">
        <v>14273.9</v>
      </c>
      <c r="C736" s="4">
        <f t="shared" si="122"/>
        <v>14273900</v>
      </c>
      <c r="D736" s="4">
        <v>178816</v>
      </c>
      <c r="E736" s="4">
        <v>227028</v>
      </c>
      <c r="F736" s="4">
        <v>48212</v>
      </c>
      <c r="G736" s="4">
        <v>5288162112740.96</v>
      </c>
      <c r="H736" s="4">
        <v>4080311700332.5298</v>
      </c>
      <c r="I736" s="4">
        <v>9368473813073.4902</v>
      </c>
      <c r="J736" s="6">
        <v>213.441</v>
      </c>
      <c r="K736" s="8">
        <f t="shared" si="121"/>
        <v>1.0702395509766165</v>
      </c>
      <c r="L736" s="9">
        <f t="shared" si="128"/>
        <v>0.65633595675137768</v>
      </c>
      <c r="M736" s="10">
        <f t="shared" si="115"/>
        <v>2592703</v>
      </c>
      <c r="N736" s="10">
        <f t="shared" si="116"/>
        <v>2808554</v>
      </c>
      <c r="O736" s="10">
        <f t="shared" si="117"/>
        <v>215849</v>
      </c>
      <c r="P736" s="11">
        <f t="shared" si="118"/>
        <v>0.18163942580514086</v>
      </c>
      <c r="Q736" s="11">
        <f t="shared" si="119"/>
        <v>0.19676150176195714</v>
      </c>
      <c r="R736" s="11">
        <f t="shared" si="120"/>
        <v>1.5121935840940457E-2</v>
      </c>
      <c r="S736" s="12">
        <f t="shared" si="123"/>
        <v>15276492326685.127</v>
      </c>
      <c r="T736" s="12">
        <f t="shared" si="124"/>
        <v>191375955547.43466</v>
      </c>
      <c r="U736" s="12">
        <f t="shared" si="125"/>
        <v>242974344779.11929</v>
      </c>
      <c r="V736" s="12">
        <f t="shared" si="126"/>
        <v>51598389231.684631</v>
      </c>
      <c r="W736" s="12">
        <f t="shared" si="127"/>
        <v>10026511207039.963</v>
      </c>
    </row>
    <row r="737" spans="1:23" x14ac:dyDescent="0.3">
      <c r="A737" s="2">
        <v>39539</v>
      </c>
      <c r="B737" s="4">
        <v>14273.9</v>
      </c>
      <c r="C737" s="4">
        <f t="shared" si="122"/>
        <v>14273900</v>
      </c>
      <c r="D737" s="4">
        <v>403751</v>
      </c>
      <c r="E737" s="4">
        <v>244469</v>
      </c>
      <c r="F737" s="4">
        <v>-159282</v>
      </c>
      <c r="G737" s="4">
        <v>5357331152096.1904</v>
      </c>
      <c r="H737" s="4">
        <v>4089214440840.8599</v>
      </c>
      <c r="I737" s="4">
        <v>9446545592937.0508</v>
      </c>
      <c r="J737" s="6">
        <v>213.971</v>
      </c>
      <c r="K737" s="8">
        <f t="shared" si="121"/>
        <v>1.0675885984549307</v>
      </c>
      <c r="L737" s="9">
        <f t="shared" si="128"/>
        <v>0.66180550465794563</v>
      </c>
      <c r="M737" s="10">
        <f t="shared" si="115"/>
        <v>2612813</v>
      </c>
      <c r="N737" s="10">
        <f t="shared" si="116"/>
        <v>2847056</v>
      </c>
      <c r="O737" s="10">
        <f t="shared" si="117"/>
        <v>234241</v>
      </c>
      <c r="P737" s="11">
        <f t="shared" si="118"/>
        <v>0.18304829093660457</v>
      </c>
      <c r="Q737" s="11">
        <f t="shared" si="119"/>
        <v>0.19945887248754721</v>
      </c>
      <c r="R737" s="11">
        <f t="shared" si="120"/>
        <v>1.64104414350668E-2</v>
      </c>
      <c r="S737" s="12">
        <f t="shared" si="123"/>
        <v>15238652895485.836</v>
      </c>
      <c r="T737" s="12">
        <f t="shared" si="124"/>
        <v>431039964214.77667</v>
      </c>
      <c r="U737" s="12">
        <f t="shared" si="125"/>
        <v>260992317075.67847</v>
      </c>
      <c r="V737" s="12">
        <f t="shared" si="126"/>
        <v>-170047647139.09827</v>
      </c>
      <c r="W737" s="12">
        <f t="shared" si="127"/>
        <v>10085024369804.268</v>
      </c>
    </row>
    <row r="738" spans="1:23" x14ac:dyDescent="0.3">
      <c r="A738" s="2">
        <v>39569</v>
      </c>
      <c r="B738" s="4">
        <v>14273.9</v>
      </c>
      <c r="C738" s="4">
        <f t="shared" si="122"/>
        <v>14273900</v>
      </c>
      <c r="D738" s="4">
        <v>124272</v>
      </c>
      <c r="E738" s="4">
        <v>290199</v>
      </c>
      <c r="F738" s="4">
        <v>165927</v>
      </c>
      <c r="G738" s="4">
        <v>5227864606882.3701</v>
      </c>
      <c r="H738" s="4">
        <v>4118554496321.5498</v>
      </c>
      <c r="I738" s="4">
        <v>9346419103203.9199</v>
      </c>
      <c r="J738" s="6">
        <v>215.20599999999999</v>
      </c>
      <c r="K738" s="8">
        <f t="shared" si="121"/>
        <v>1.061462041021161</v>
      </c>
      <c r="L738" s="9">
        <f t="shared" si="128"/>
        <v>0.65479084925660958</v>
      </c>
      <c r="M738" s="10">
        <f t="shared" si="115"/>
        <v>2572846</v>
      </c>
      <c r="N738" s="10">
        <f t="shared" si="116"/>
        <v>2905318</v>
      </c>
      <c r="O738" s="10">
        <f t="shared" si="117"/>
        <v>332469</v>
      </c>
      <c r="P738" s="11">
        <f t="shared" si="118"/>
        <v>0.18024828533196954</v>
      </c>
      <c r="Q738" s="11">
        <f t="shared" si="119"/>
        <v>0.20354058806633085</v>
      </c>
      <c r="R738" s="11">
        <f t="shared" si="120"/>
        <v>2.3292092560547574E-2</v>
      </c>
      <c r="S738" s="12">
        <f t="shared" si="123"/>
        <v>15151203027331.949</v>
      </c>
      <c r="T738" s="12">
        <f t="shared" si="124"/>
        <v>131910010761.78171</v>
      </c>
      <c r="U738" s="12">
        <f t="shared" si="125"/>
        <v>308035222842.29993</v>
      </c>
      <c r="V738" s="12">
        <f t="shared" si="126"/>
        <v>176125212080.51819</v>
      </c>
      <c r="W738" s="12">
        <f t="shared" si="127"/>
        <v>9920869097526.002</v>
      </c>
    </row>
    <row r="739" spans="1:23" x14ac:dyDescent="0.3">
      <c r="A739" s="2">
        <v>39600</v>
      </c>
      <c r="B739" s="4">
        <v>14415.5</v>
      </c>
      <c r="C739" s="4">
        <f t="shared" si="122"/>
        <v>14415500</v>
      </c>
      <c r="D739" s="4">
        <v>259912</v>
      </c>
      <c r="E739" s="4">
        <v>226365</v>
      </c>
      <c r="F739" s="4">
        <v>-33547</v>
      </c>
      <c r="G739" s="4">
        <v>5299425239865.4805</v>
      </c>
      <c r="H739" s="4">
        <v>4096913314130.0898</v>
      </c>
      <c r="I739" s="4">
        <v>9396338553995.5703</v>
      </c>
      <c r="J739" s="6">
        <v>217.47</v>
      </c>
      <c r="K739" s="8">
        <f t="shared" si="121"/>
        <v>1.0504115510185312</v>
      </c>
      <c r="L739" s="9">
        <f t="shared" si="128"/>
        <v>0.65182189684683645</v>
      </c>
      <c r="M739" s="10">
        <f t="shared" ref="M739:M783" si="129">SUM(D728:D739)</f>
        <v>2556241</v>
      </c>
      <c r="N739" s="10">
        <f t="shared" ref="N739:N783" si="130">SUM(E728:E739)</f>
        <v>2882647</v>
      </c>
      <c r="O739" s="10">
        <f t="shared" ref="O739:O783" si="131">SUM(F728:F739)</f>
        <v>326403</v>
      </c>
      <c r="P739" s="11">
        <f t="shared" ref="P739:P783" si="132">M739/$C739</f>
        <v>0.17732586452082827</v>
      </c>
      <c r="Q739" s="11">
        <f t="shared" ref="Q739:Q783" si="133">N739/$C739</f>
        <v>0.19996857549165828</v>
      </c>
      <c r="R739" s="11">
        <f t="shared" ref="R739:R783" si="134">O739/$C739</f>
        <v>2.2642502861503242E-2</v>
      </c>
      <c r="S739" s="12">
        <f t="shared" si="123"/>
        <v>15142207713707.637</v>
      </c>
      <c r="T739" s="12">
        <f t="shared" si="124"/>
        <v>273014567048.32846</v>
      </c>
      <c r="U739" s="12">
        <f t="shared" si="125"/>
        <v>237776410746.30981</v>
      </c>
      <c r="V739" s="12">
        <f t="shared" si="126"/>
        <v>-35238156302.018669</v>
      </c>
      <c r="W739" s="12">
        <f t="shared" si="127"/>
        <v>9870022554397.7109</v>
      </c>
    </row>
    <row r="740" spans="1:23" x14ac:dyDescent="0.3">
      <c r="A740" s="2">
        <v>39630</v>
      </c>
      <c r="B740" s="4">
        <v>14415.5</v>
      </c>
      <c r="C740" s="4">
        <f t="shared" si="122"/>
        <v>14415500</v>
      </c>
      <c r="D740" s="4">
        <v>160494</v>
      </c>
      <c r="E740" s="4">
        <v>263261</v>
      </c>
      <c r="F740" s="4">
        <v>102767</v>
      </c>
      <c r="G740" s="4">
        <v>5276940964577.1504</v>
      </c>
      <c r="H740" s="4">
        <v>4190576326390.9502</v>
      </c>
      <c r="I740" s="4">
        <v>9467517290968.0996</v>
      </c>
      <c r="J740" s="6">
        <v>219.09</v>
      </c>
      <c r="K740" s="8">
        <f t="shared" si="121"/>
        <v>1.0426445752886941</v>
      </c>
      <c r="L740" s="9">
        <f t="shared" si="128"/>
        <v>0.65675954985731333</v>
      </c>
      <c r="M740" s="10">
        <f t="shared" si="129"/>
        <v>2546296</v>
      </c>
      <c r="N740" s="10">
        <f t="shared" si="130"/>
        <v>2939022</v>
      </c>
      <c r="O740" s="10">
        <f t="shared" si="131"/>
        <v>392723</v>
      </c>
      <c r="P740" s="11">
        <f t="shared" si="132"/>
        <v>0.1766359821025979</v>
      </c>
      <c r="Q740" s="11">
        <f t="shared" si="133"/>
        <v>0.20387929659047552</v>
      </c>
      <c r="R740" s="11">
        <f t="shared" si="134"/>
        <v>2.7243106378550864E-2</v>
      </c>
      <c r="S740" s="12">
        <f t="shared" si="123"/>
        <v>15030242875074.17</v>
      </c>
      <c r="T740" s="12">
        <f t="shared" si="124"/>
        <v>167338198466.38367</v>
      </c>
      <c r="U740" s="12">
        <f t="shared" si="125"/>
        <v>274487653535.07687</v>
      </c>
      <c r="V740" s="12">
        <f t="shared" si="126"/>
        <v>107149455068.69324</v>
      </c>
      <c r="W740" s="12">
        <f t="shared" si="127"/>
        <v>9871255544879.8027</v>
      </c>
    </row>
    <row r="741" spans="1:23" x14ac:dyDescent="0.3">
      <c r="A741" s="2">
        <v>39661</v>
      </c>
      <c r="B741" s="4">
        <v>14415.5</v>
      </c>
      <c r="C741" s="4">
        <f t="shared" si="122"/>
        <v>14415500</v>
      </c>
      <c r="D741" s="4">
        <v>157016</v>
      </c>
      <c r="E741" s="4">
        <v>268930</v>
      </c>
      <c r="F741" s="4">
        <v>111914</v>
      </c>
      <c r="G741" s="4">
        <v>5400553022675.3604</v>
      </c>
      <c r="H741" s="4">
        <v>4156018323918.25</v>
      </c>
      <c r="I741" s="4">
        <v>9556571346593.6094</v>
      </c>
      <c r="J741" s="6">
        <v>218.749</v>
      </c>
      <c r="K741" s="8">
        <f t="shared" si="121"/>
        <v>1.0442699166624763</v>
      </c>
      <c r="L741" s="9">
        <f t="shared" si="128"/>
        <v>0.6629372097113253</v>
      </c>
      <c r="M741" s="10">
        <f t="shared" si="129"/>
        <v>2536767</v>
      </c>
      <c r="N741" s="10">
        <f t="shared" si="130"/>
        <v>2924434</v>
      </c>
      <c r="O741" s="10">
        <f t="shared" si="131"/>
        <v>387664</v>
      </c>
      <c r="P741" s="11">
        <f t="shared" si="132"/>
        <v>0.17597495751101244</v>
      </c>
      <c r="Q741" s="11">
        <f t="shared" si="133"/>
        <v>0.20286733030418647</v>
      </c>
      <c r="R741" s="11">
        <f t="shared" si="134"/>
        <v>2.6892164683847249E-2</v>
      </c>
      <c r="S741" s="12">
        <f t="shared" si="123"/>
        <v>15053672983647.926</v>
      </c>
      <c r="T741" s="12">
        <f t="shared" si="124"/>
        <v>163967085234.67538</v>
      </c>
      <c r="U741" s="12">
        <f t="shared" si="125"/>
        <v>280835508688.03973</v>
      </c>
      <c r="V741" s="12">
        <f t="shared" si="126"/>
        <v>116868423453.36436</v>
      </c>
      <c r="W741" s="12">
        <f t="shared" si="127"/>
        <v>9979639963686.3164</v>
      </c>
    </row>
    <row r="742" spans="1:23" x14ac:dyDescent="0.3">
      <c r="A742" s="2">
        <v>39692</v>
      </c>
      <c r="B742" s="4">
        <v>14395.1</v>
      </c>
      <c r="C742" s="4">
        <f t="shared" si="122"/>
        <v>14395100</v>
      </c>
      <c r="D742" s="4">
        <v>272228</v>
      </c>
      <c r="E742" s="4">
        <v>226494</v>
      </c>
      <c r="F742" s="4">
        <v>-45734</v>
      </c>
      <c r="G742" s="4">
        <v>5509898020864.1201</v>
      </c>
      <c r="H742" s="4">
        <v>4157903641565.1099</v>
      </c>
      <c r="I742" s="4">
        <v>9667801662429.2305</v>
      </c>
      <c r="J742" s="6">
        <v>218.87200000000001</v>
      </c>
      <c r="K742" s="8">
        <f t="shared" si="121"/>
        <v>1.0436830659015315</v>
      </c>
      <c r="L742" s="9">
        <f t="shared" si="128"/>
        <v>0.67160364724310573</v>
      </c>
      <c r="M742" s="10">
        <f t="shared" si="129"/>
        <v>2523641</v>
      </c>
      <c r="N742" s="10">
        <f t="shared" si="130"/>
        <v>2978440</v>
      </c>
      <c r="O742" s="10">
        <f t="shared" si="131"/>
        <v>454796</v>
      </c>
      <c r="P742" s="11">
        <f t="shared" si="132"/>
        <v>0.1753125021708776</v>
      </c>
      <c r="Q742" s="11">
        <f t="shared" si="133"/>
        <v>0.20690651680085584</v>
      </c>
      <c r="R742" s="11">
        <f t="shared" si="134"/>
        <v>3.159380622572959E-2</v>
      </c>
      <c r="S742" s="12">
        <f t="shared" si="123"/>
        <v>15023922101959.135</v>
      </c>
      <c r="T742" s="12">
        <f t="shared" si="124"/>
        <v>284119753664.24213</v>
      </c>
      <c r="U742" s="12">
        <f t="shared" si="125"/>
        <v>236387952328.30148</v>
      </c>
      <c r="V742" s="12">
        <f t="shared" si="126"/>
        <v>-47731801335.940643</v>
      </c>
      <c r="W742" s="12">
        <f t="shared" si="127"/>
        <v>10090120879572.062</v>
      </c>
    </row>
    <row r="743" spans="1:23" x14ac:dyDescent="0.3">
      <c r="A743" s="2">
        <v>39722</v>
      </c>
      <c r="B743" s="4">
        <v>14395.1</v>
      </c>
      <c r="C743" s="4">
        <f t="shared" si="122"/>
        <v>14395100</v>
      </c>
      <c r="D743" s="4">
        <v>164827</v>
      </c>
      <c r="E743" s="4">
        <v>320360</v>
      </c>
      <c r="F743" s="4">
        <v>155533</v>
      </c>
      <c r="G743" s="4">
        <v>5850791254967.3896</v>
      </c>
      <c r="H743" s="4">
        <v>4273433812160.2998</v>
      </c>
      <c r="I743" s="4">
        <v>10124225067127.6</v>
      </c>
      <c r="J743" s="6">
        <v>216.96600000000001</v>
      </c>
      <c r="K743" s="8">
        <f t="shared" si="121"/>
        <v>1.0528515988680254</v>
      </c>
      <c r="L743" s="9">
        <f t="shared" si="128"/>
        <v>0.70331050615331603</v>
      </c>
      <c r="M743" s="10">
        <f t="shared" si="129"/>
        <v>2510293</v>
      </c>
      <c r="N743" s="10">
        <f t="shared" si="130"/>
        <v>3063786</v>
      </c>
      <c r="O743" s="10">
        <f t="shared" si="131"/>
        <v>553491</v>
      </c>
      <c r="P743" s="11">
        <f t="shared" si="132"/>
        <v>0.174385242200471</v>
      </c>
      <c r="Q743" s="11">
        <f t="shared" si="133"/>
        <v>0.21283533980312747</v>
      </c>
      <c r="R743" s="11">
        <f t="shared" si="134"/>
        <v>3.8449958666490681E-2</v>
      </c>
      <c r="S743" s="12">
        <f t="shared" si="123"/>
        <v>15155904050865.111</v>
      </c>
      <c r="T743" s="12">
        <f t="shared" si="124"/>
        <v>173538370486.62003</v>
      </c>
      <c r="U743" s="12">
        <f t="shared" si="125"/>
        <v>337291538213.3606</v>
      </c>
      <c r="V743" s="12">
        <f t="shared" si="126"/>
        <v>163753167726.7406</v>
      </c>
      <c r="W743" s="12">
        <f t="shared" si="127"/>
        <v>10659306549225.035</v>
      </c>
    </row>
    <row r="744" spans="1:23" x14ac:dyDescent="0.3">
      <c r="A744" s="2">
        <v>39753</v>
      </c>
      <c r="B744" s="4">
        <v>14395.1</v>
      </c>
      <c r="C744" s="4">
        <f t="shared" si="122"/>
        <v>14395100</v>
      </c>
      <c r="D744" s="4">
        <v>144769</v>
      </c>
      <c r="E744" s="4">
        <v>269970</v>
      </c>
      <c r="F744" s="4">
        <v>125201</v>
      </c>
      <c r="G744" s="4">
        <v>6302176307108.2002</v>
      </c>
      <c r="H744" s="4">
        <v>4254001440937.0098</v>
      </c>
      <c r="I744" s="4">
        <v>10556177748045.199</v>
      </c>
      <c r="J744" s="6">
        <v>213.07400000000001</v>
      </c>
      <c r="K744" s="8">
        <f t="shared" si="121"/>
        <v>1.0720829383218975</v>
      </c>
      <c r="L744" s="9">
        <f t="shared" si="128"/>
        <v>0.73331743079556233</v>
      </c>
      <c r="M744" s="10">
        <f t="shared" si="129"/>
        <v>2504007</v>
      </c>
      <c r="N744" s="10">
        <f t="shared" si="130"/>
        <v>3084463</v>
      </c>
      <c r="O744" s="10">
        <f t="shared" si="131"/>
        <v>580454</v>
      </c>
      <c r="P744" s="11">
        <f t="shared" si="132"/>
        <v>0.17394856583142876</v>
      </c>
      <c r="Q744" s="11">
        <f t="shared" si="133"/>
        <v>0.21427173135302985</v>
      </c>
      <c r="R744" s="11">
        <f t="shared" si="134"/>
        <v>4.0323026585435323E-2</v>
      </c>
      <c r="S744" s="12">
        <f t="shared" si="123"/>
        <v>15432741105437.547</v>
      </c>
      <c r="T744" s="12">
        <f t="shared" si="124"/>
        <v>155204374897.92276</v>
      </c>
      <c r="U744" s="12">
        <f t="shared" si="125"/>
        <v>289430230858.7627</v>
      </c>
      <c r="V744" s="12">
        <f t="shared" si="126"/>
        <v>134225855960.83989</v>
      </c>
      <c r="W744" s="12">
        <f t="shared" si="127"/>
        <v>11317098057572.527</v>
      </c>
    </row>
    <row r="745" spans="1:23" x14ac:dyDescent="0.3">
      <c r="A745" s="2">
        <v>39783</v>
      </c>
      <c r="B745" s="4">
        <v>14081.7</v>
      </c>
      <c r="C745" s="4">
        <f t="shared" si="122"/>
        <v>14081700</v>
      </c>
      <c r="D745" s="4">
        <v>237786</v>
      </c>
      <c r="E745" s="4">
        <v>289540</v>
      </c>
      <c r="F745" s="4">
        <v>51754</v>
      </c>
      <c r="G745" s="4">
        <v>6434879220132.5596</v>
      </c>
      <c r="H745" s="4">
        <v>4246256700330.5098</v>
      </c>
      <c r="I745" s="4">
        <v>10681135920463</v>
      </c>
      <c r="J745" s="6">
        <v>211.40100000000001</v>
      </c>
      <c r="K745" s="8">
        <f t="shared" si="121"/>
        <v>1.0805672631633718</v>
      </c>
      <c r="L745" s="9">
        <f t="shared" si="128"/>
        <v>0.7585118217589496</v>
      </c>
      <c r="M745" s="10">
        <f t="shared" si="129"/>
        <v>2464811</v>
      </c>
      <c r="N745" s="10">
        <f t="shared" si="130"/>
        <v>3145282</v>
      </c>
      <c r="O745" s="10">
        <f t="shared" si="131"/>
        <v>680469</v>
      </c>
      <c r="P745" s="11">
        <f t="shared" si="132"/>
        <v>0.17503646576762749</v>
      </c>
      <c r="Q745" s="11">
        <f t="shared" si="133"/>
        <v>0.22335953755583488</v>
      </c>
      <c r="R745" s="11">
        <f t="shared" si="134"/>
        <v>4.832292975990115E-2</v>
      </c>
      <c r="S745" s="12">
        <f t="shared" si="123"/>
        <v>15216224029687.652</v>
      </c>
      <c r="T745" s="12">
        <f t="shared" si="124"/>
        <v>256943767238.56552</v>
      </c>
      <c r="U745" s="12">
        <f t="shared" si="125"/>
        <v>312867445376.32269</v>
      </c>
      <c r="V745" s="12">
        <f t="shared" si="126"/>
        <v>55923678137.757149</v>
      </c>
      <c r="W745" s="12">
        <f t="shared" si="127"/>
        <v>11541685809050.686</v>
      </c>
    </row>
    <row r="746" spans="1:23" x14ac:dyDescent="0.3">
      <c r="A746" s="2">
        <v>39814</v>
      </c>
      <c r="B746" s="4">
        <v>14081.7</v>
      </c>
      <c r="C746" s="4">
        <f t="shared" si="122"/>
        <v>14081700</v>
      </c>
      <c r="D746" s="4">
        <v>226090</v>
      </c>
      <c r="E746" s="4">
        <v>289548</v>
      </c>
      <c r="F746" s="4">
        <v>63457</v>
      </c>
      <c r="G746" s="4">
        <v>6320066198644.3398</v>
      </c>
      <c r="H746" s="4">
        <v>4307895097286.3301</v>
      </c>
      <c r="I746" s="4">
        <v>10627961295930.6</v>
      </c>
      <c r="J746" s="6">
        <v>211.96199999999999</v>
      </c>
      <c r="K746" s="8">
        <f t="shared" si="121"/>
        <v>1.077707324897859</v>
      </c>
      <c r="L746" s="9">
        <f t="shared" si="128"/>
        <v>0.75473567083026905</v>
      </c>
      <c r="M746" s="10">
        <f t="shared" si="129"/>
        <v>2435684</v>
      </c>
      <c r="N746" s="10">
        <f t="shared" si="130"/>
        <v>3197451</v>
      </c>
      <c r="O746" s="10">
        <f t="shared" si="131"/>
        <v>761765</v>
      </c>
      <c r="P746" s="11">
        <f t="shared" si="132"/>
        <v>0.17296803652968037</v>
      </c>
      <c r="Q746" s="11">
        <f t="shared" si="133"/>
        <v>0.22706427490998957</v>
      </c>
      <c r="R746" s="11">
        <f t="shared" si="134"/>
        <v>5.4096096352002951E-2</v>
      </c>
      <c r="S746" s="12">
        <f t="shared" si="123"/>
        <v>15175951237014.182</v>
      </c>
      <c r="T746" s="12">
        <f t="shared" si="124"/>
        <v>243658849086.15695</v>
      </c>
      <c r="U746" s="12">
        <f t="shared" si="125"/>
        <v>312048000509.52533</v>
      </c>
      <c r="V746" s="12">
        <f t="shared" si="126"/>
        <v>68388073716.043434</v>
      </c>
      <c r="W746" s="12">
        <f t="shared" si="127"/>
        <v>11453831737355.35</v>
      </c>
    </row>
    <row r="747" spans="1:23" x14ac:dyDescent="0.3">
      <c r="A747" s="2">
        <v>39845</v>
      </c>
      <c r="B747" s="4">
        <v>14081.7</v>
      </c>
      <c r="C747" s="4">
        <f t="shared" si="122"/>
        <v>14081700</v>
      </c>
      <c r="D747" s="4">
        <v>87312</v>
      </c>
      <c r="E747" s="4">
        <v>281171</v>
      </c>
      <c r="F747" s="4">
        <v>193859</v>
      </c>
      <c r="G747" s="4">
        <v>6363558989801.8398</v>
      </c>
      <c r="H747" s="4">
        <v>4304404278591.4399</v>
      </c>
      <c r="I747" s="4">
        <v>10667963268393.199</v>
      </c>
      <c r="J747" s="6">
        <v>212.82300000000001</v>
      </c>
      <c r="K747" s="8">
        <f t="shared" si="121"/>
        <v>1.073347335579331</v>
      </c>
      <c r="L747" s="9">
        <f t="shared" si="128"/>
        <v>0.75757637702785885</v>
      </c>
      <c r="M747" s="10">
        <f t="shared" si="129"/>
        <v>2417273</v>
      </c>
      <c r="N747" s="10">
        <f t="shared" si="130"/>
        <v>3197335</v>
      </c>
      <c r="O747" s="10">
        <f t="shared" si="131"/>
        <v>780061</v>
      </c>
      <c r="P747" s="11">
        <f t="shared" si="132"/>
        <v>0.17166059495657485</v>
      </c>
      <c r="Q747" s="11">
        <f t="shared" si="133"/>
        <v>0.22705603726822757</v>
      </c>
      <c r="R747" s="11">
        <f t="shared" si="134"/>
        <v>5.5395371297499593E-2</v>
      </c>
      <c r="S747" s="12">
        <f t="shared" si="123"/>
        <v>15114555175427.467</v>
      </c>
      <c r="T747" s="12">
        <f t="shared" si="124"/>
        <v>93716102564.102554</v>
      </c>
      <c r="U747" s="12">
        <f t="shared" si="125"/>
        <v>301794143692.17609</v>
      </c>
      <c r="V747" s="12">
        <f t="shared" si="126"/>
        <v>208078041128.07352</v>
      </c>
      <c r="W747" s="12">
        <f t="shared" si="127"/>
        <v>11450429950188.012</v>
      </c>
    </row>
    <row r="748" spans="1:23" x14ac:dyDescent="0.3">
      <c r="A748" s="2">
        <v>39873</v>
      </c>
      <c r="B748" s="4">
        <v>13893.7</v>
      </c>
      <c r="C748" s="4">
        <f t="shared" si="122"/>
        <v>13893700</v>
      </c>
      <c r="D748" s="4">
        <v>128926</v>
      </c>
      <c r="E748" s="4">
        <v>320514</v>
      </c>
      <c r="F748" s="4">
        <v>191589</v>
      </c>
      <c r="G748" s="4">
        <v>6653326026607.7197</v>
      </c>
      <c r="H748" s="4">
        <v>4288839268043.1699</v>
      </c>
      <c r="I748" s="4">
        <v>10942165294650.801</v>
      </c>
      <c r="J748" s="6">
        <v>212.56100000000001</v>
      </c>
      <c r="K748" s="8">
        <f t="shared" si="121"/>
        <v>1.0746703299288203</v>
      </c>
      <c r="L748" s="9">
        <f t="shared" si="128"/>
        <v>0.78756308936070307</v>
      </c>
      <c r="M748" s="10">
        <f t="shared" si="129"/>
        <v>2367383</v>
      </c>
      <c r="N748" s="10">
        <f t="shared" si="130"/>
        <v>3290821</v>
      </c>
      <c r="O748" s="10">
        <f t="shared" si="131"/>
        <v>923438</v>
      </c>
      <c r="P748" s="11">
        <f t="shared" si="132"/>
        <v>0.17039255201998027</v>
      </c>
      <c r="Q748" s="11">
        <f t="shared" si="133"/>
        <v>0.2368570647127835</v>
      </c>
      <c r="R748" s="11">
        <f t="shared" si="134"/>
        <v>6.6464512692803207E-2</v>
      </c>
      <c r="S748" s="12">
        <f t="shared" si="123"/>
        <v>14931147162932.049</v>
      </c>
      <c r="T748" s="12">
        <f t="shared" si="124"/>
        <v>138552946956.40308</v>
      </c>
      <c r="U748" s="12">
        <f t="shared" si="125"/>
        <v>344446886126.80591</v>
      </c>
      <c r="V748" s="12">
        <f t="shared" si="126"/>
        <v>205895013840.73276</v>
      </c>
      <c r="W748" s="12">
        <f t="shared" si="127"/>
        <v>11759220387338.062</v>
      </c>
    </row>
    <row r="749" spans="1:23" x14ac:dyDescent="0.3">
      <c r="A749" s="2">
        <v>39904</v>
      </c>
      <c r="B749" s="4">
        <v>13893.7</v>
      </c>
      <c r="C749" s="4">
        <f t="shared" si="122"/>
        <v>13893700</v>
      </c>
      <c r="D749" s="4">
        <v>266206</v>
      </c>
      <c r="E749" s="4">
        <v>287113</v>
      </c>
      <c r="F749" s="4">
        <v>20907</v>
      </c>
      <c r="G749" s="4">
        <v>6831800594362.0303</v>
      </c>
      <c r="H749" s="4">
        <v>4278853762847.2998</v>
      </c>
      <c r="I749" s="4">
        <v>11110654357209.301</v>
      </c>
      <c r="J749" s="6">
        <v>212.70500000000001</v>
      </c>
      <c r="K749" s="8">
        <f t="shared" si="121"/>
        <v>1.07394278460779</v>
      </c>
      <c r="L749" s="9">
        <f t="shared" si="128"/>
        <v>0.79969010106805971</v>
      </c>
      <c r="M749" s="10">
        <f t="shared" si="129"/>
        <v>2229838</v>
      </c>
      <c r="N749" s="10">
        <f t="shared" si="130"/>
        <v>3333465</v>
      </c>
      <c r="O749" s="10">
        <f t="shared" si="131"/>
        <v>1103627</v>
      </c>
      <c r="P749" s="11">
        <f t="shared" si="132"/>
        <v>0.16049274131440869</v>
      </c>
      <c r="Q749" s="11">
        <f t="shared" si="133"/>
        <v>0.23992636950560325</v>
      </c>
      <c r="R749" s="11">
        <f t="shared" si="134"/>
        <v>7.9433628191194566E-2</v>
      </c>
      <c r="S749" s="12">
        <f t="shared" si="123"/>
        <v>14921038866505.252</v>
      </c>
      <c r="T749" s="12">
        <f t="shared" si="124"/>
        <v>285890012919.30133</v>
      </c>
      <c r="U749" s="12">
        <f t="shared" si="125"/>
        <v>308342934717.09637</v>
      </c>
      <c r="V749" s="12">
        <f t="shared" si="126"/>
        <v>22452921797.795063</v>
      </c>
      <c r="W749" s="12">
        <f t="shared" si="127"/>
        <v>11932207079196.031</v>
      </c>
    </row>
    <row r="750" spans="1:23" x14ac:dyDescent="0.3">
      <c r="A750" s="2">
        <v>39934</v>
      </c>
      <c r="B750" s="4">
        <v>13893.7</v>
      </c>
      <c r="C750" s="4">
        <f t="shared" si="122"/>
        <v>13893700</v>
      </c>
      <c r="D750" s="4">
        <v>117217</v>
      </c>
      <c r="E750" s="4">
        <v>306868</v>
      </c>
      <c r="F750" s="4">
        <v>189651</v>
      </c>
      <c r="G750" s="4">
        <v>6927622336982.9902</v>
      </c>
      <c r="H750" s="4">
        <v>4280453855317.5601</v>
      </c>
      <c r="I750" s="4">
        <v>11208076192300.5</v>
      </c>
      <c r="J750" s="6">
        <v>212.977</v>
      </c>
      <c r="K750" s="8">
        <f t="shared" si="121"/>
        <v>1.0725712166102443</v>
      </c>
      <c r="L750" s="9">
        <f t="shared" si="128"/>
        <v>0.80670204425750525</v>
      </c>
      <c r="M750" s="10">
        <f t="shared" si="129"/>
        <v>2222783</v>
      </c>
      <c r="N750" s="10">
        <f t="shared" si="130"/>
        <v>3350134</v>
      </c>
      <c r="O750" s="10">
        <f t="shared" si="131"/>
        <v>1127351</v>
      </c>
      <c r="P750" s="11">
        <f t="shared" si="132"/>
        <v>0.15998495721082218</v>
      </c>
      <c r="Q750" s="11">
        <f t="shared" si="133"/>
        <v>0.2411261219113699</v>
      </c>
      <c r="R750" s="11">
        <f t="shared" si="134"/>
        <v>8.1141164700547733E-2</v>
      </c>
      <c r="S750" s="12">
        <f t="shared" si="123"/>
        <v>14901982712217.752</v>
      </c>
      <c r="T750" s="12">
        <f t="shared" si="124"/>
        <v>125723580297.40302</v>
      </c>
      <c r="U750" s="12">
        <f t="shared" si="125"/>
        <v>329137784098.7525</v>
      </c>
      <c r="V750" s="12">
        <f t="shared" si="126"/>
        <v>203414203801.34946</v>
      </c>
      <c r="W750" s="12">
        <f t="shared" si="127"/>
        <v>12021459917436.062</v>
      </c>
    </row>
    <row r="751" spans="1:23" x14ac:dyDescent="0.3">
      <c r="A751" s="2">
        <v>39965</v>
      </c>
      <c r="B751" s="4">
        <v>13854.1</v>
      </c>
      <c r="C751" s="4">
        <f t="shared" si="122"/>
        <v>13854100</v>
      </c>
      <c r="D751" s="4">
        <v>215340</v>
      </c>
      <c r="E751" s="4">
        <v>309671</v>
      </c>
      <c r="F751" s="4">
        <v>94332</v>
      </c>
      <c r="G751" s="4">
        <v>7097861677672.0098</v>
      </c>
      <c r="H751" s="4">
        <v>4282104511903.04</v>
      </c>
      <c r="I751" s="4">
        <v>11379966189575</v>
      </c>
      <c r="J751" s="6">
        <v>214.744</v>
      </c>
      <c r="K751" s="8">
        <f t="shared" si="121"/>
        <v>1.0637456692620049</v>
      </c>
      <c r="L751" s="9">
        <f t="shared" si="128"/>
        <v>0.82141504605676297</v>
      </c>
      <c r="M751" s="10">
        <f t="shared" si="129"/>
        <v>2178211</v>
      </c>
      <c r="N751" s="10">
        <f t="shared" si="130"/>
        <v>3433440</v>
      </c>
      <c r="O751" s="10">
        <f t="shared" si="131"/>
        <v>1255230</v>
      </c>
      <c r="P751" s="11">
        <f t="shared" si="132"/>
        <v>0.1572250092030518</v>
      </c>
      <c r="Q751" s="11">
        <f t="shared" si="133"/>
        <v>0.24782844067821078</v>
      </c>
      <c r="R751" s="11">
        <f t="shared" si="134"/>
        <v>9.0603503655957443E-2</v>
      </c>
      <c r="S751" s="12">
        <f t="shared" si="123"/>
        <v>14737238876522.742</v>
      </c>
      <c r="T751" s="12">
        <f t="shared" si="124"/>
        <v>229066992418.88013</v>
      </c>
      <c r="U751" s="12">
        <f t="shared" si="125"/>
        <v>329411185146.0343</v>
      </c>
      <c r="V751" s="12">
        <f t="shared" si="126"/>
        <v>100345256472.82344</v>
      </c>
      <c r="W751" s="12">
        <f t="shared" si="127"/>
        <v>12105389750508.445</v>
      </c>
    </row>
    <row r="752" spans="1:23" x14ac:dyDescent="0.3">
      <c r="A752" s="2">
        <v>39995</v>
      </c>
      <c r="B752" s="4">
        <v>13854.1</v>
      </c>
      <c r="C752" s="4">
        <f t="shared" si="122"/>
        <v>13854100</v>
      </c>
      <c r="D752" s="4">
        <v>151481</v>
      </c>
      <c r="E752" s="4">
        <v>332160</v>
      </c>
      <c r="F752" s="4">
        <v>180680</v>
      </c>
      <c r="G752" s="4">
        <v>7165693583729.3701</v>
      </c>
      <c r="H752" s="4">
        <v>4352779158558.6299</v>
      </c>
      <c r="I752" s="4">
        <v>11518472742288</v>
      </c>
      <c r="J752" s="6">
        <v>214.726</v>
      </c>
      <c r="K752" s="8">
        <f t="shared" si="121"/>
        <v>1.0638348406806815</v>
      </c>
      <c r="L752" s="9">
        <f t="shared" si="128"/>
        <v>0.83141255962408245</v>
      </c>
      <c r="M752" s="10">
        <f t="shared" si="129"/>
        <v>2169198</v>
      </c>
      <c r="N752" s="10">
        <f t="shared" si="130"/>
        <v>3502339</v>
      </c>
      <c r="O752" s="10">
        <f t="shared" si="131"/>
        <v>1333143</v>
      </c>
      <c r="P752" s="11">
        <f t="shared" si="132"/>
        <v>0.15657444366649584</v>
      </c>
      <c r="Q752" s="11">
        <f t="shared" si="133"/>
        <v>0.25280162551158142</v>
      </c>
      <c r="R752" s="11">
        <f t="shared" si="134"/>
        <v>9.6227326206682492E-2</v>
      </c>
      <c r="S752" s="12">
        <f t="shared" si="123"/>
        <v>14738474266274.229</v>
      </c>
      <c r="T752" s="12">
        <f t="shared" si="124"/>
        <v>161150765501.1503</v>
      </c>
      <c r="U752" s="12">
        <f t="shared" si="125"/>
        <v>353363380680.49518</v>
      </c>
      <c r="V752" s="12">
        <f t="shared" si="126"/>
        <v>192213679014.18552</v>
      </c>
      <c r="W752" s="12">
        <f t="shared" si="127"/>
        <v>12253752614676.727</v>
      </c>
    </row>
    <row r="753" spans="1:23" x14ac:dyDescent="0.3">
      <c r="A753" s="2">
        <v>40026</v>
      </c>
      <c r="B753" s="4">
        <v>13854.1</v>
      </c>
      <c r="C753" s="4">
        <f t="shared" si="122"/>
        <v>13854100</v>
      </c>
      <c r="D753" s="4">
        <v>145529</v>
      </c>
      <c r="E753" s="4">
        <v>249084</v>
      </c>
      <c r="F753" s="4">
        <v>103555</v>
      </c>
      <c r="G753" s="4">
        <v>7330489761535.1104</v>
      </c>
      <c r="H753" s="4">
        <v>4318058383034.6499</v>
      </c>
      <c r="I753" s="4">
        <v>11648548144569.699</v>
      </c>
      <c r="J753" s="6">
        <v>215.47900000000001</v>
      </c>
      <c r="K753" s="8">
        <f t="shared" si="121"/>
        <v>1.0601172272007944</v>
      </c>
      <c r="L753" s="9">
        <f t="shared" si="128"/>
        <v>0.84080150602130055</v>
      </c>
      <c r="M753" s="10">
        <f t="shared" si="129"/>
        <v>2157711</v>
      </c>
      <c r="N753" s="10">
        <f t="shared" si="130"/>
        <v>3482493</v>
      </c>
      <c r="O753" s="10">
        <f t="shared" si="131"/>
        <v>1324784</v>
      </c>
      <c r="P753" s="11">
        <f t="shared" si="132"/>
        <v>0.15574530283453997</v>
      </c>
      <c r="Q753" s="11">
        <f t="shared" si="133"/>
        <v>0.25136912538526501</v>
      </c>
      <c r="R753" s="11">
        <f t="shared" si="134"/>
        <v>9.5623966912321987E-2</v>
      </c>
      <c r="S753" s="12">
        <f t="shared" si="123"/>
        <v>14686970077362.525</v>
      </c>
      <c r="T753" s="12">
        <f t="shared" si="124"/>
        <v>154277799957.30441</v>
      </c>
      <c r="U753" s="12">
        <f t="shared" si="125"/>
        <v>264058239420.08264</v>
      </c>
      <c r="V753" s="12">
        <f t="shared" si="126"/>
        <v>109780439462.77826</v>
      </c>
      <c r="W753" s="12">
        <f t="shared" si="127"/>
        <v>12348826559936.187</v>
      </c>
    </row>
    <row r="754" spans="1:23" x14ac:dyDescent="0.3">
      <c r="A754" s="2">
        <v>40057</v>
      </c>
      <c r="B754" s="4">
        <v>13920.5</v>
      </c>
      <c r="C754" s="4">
        <f t="shared" si="122"/>
        <v>13920500</v>
      </c>
      <c r="D754" s="4">
        <v>218880</v>
      </c>
      <c r="E754" s="4">
        <v>264088</v>
      </c>
      <c r="F754" s="4">
        <v>45207</v>
      </c>
      <c r="G754" s="4">
        <v>7481218854095.1201</v>
      </c>
      <c r="H754" s="4">
        <v>4311699316741.3101</v>
      </c>
      <c r="I754" s="4">
        <v>11792918170836.4</v>
      </c>
      <c r="J754" s="6">
        <v>215.88300000000001</v>
      </c>
      <c r="K754" s="8">
        <f t="shared" si="121"/>
        <v>1.0581333407447551</v>
      </c>
      <c r="L754" s="9">
        <f t="shared" si="128"/>
        <v>0.8471619676618225</v>
      </c>
      <c r="M754" s="10">
        <f t="shared" si="129"/>
        <v>2104363</v>
      </c>
      <c r="N754" s="10">
        <f t="shared" si="130"/>
        <v>3520087</v>
      </c>
      <c r="O754" s="10">
        <f t="shared" si="131"/>
        <v>1415725</v>
      </c>
      <c r="P754" s="11">
        <f t="shared" si="132"/>
        <v>0.15117007291404763</v>
      </c>
      <c r="Q754" s="11">
        <f t="shared" si="133"/>
        <v>0.25287073021802375</v>
      </c>
      <c r="R754" s="11">
        <f t="shared" si="134"/>
        <v>0.10170072914047627</v>
      </c>
      <c r="S754" s="12">
        <f t="shared" si="123"/>
        <v>14729745169837.363</v>
      </c>
      <c r="T754" s="12">
        <f t="shared" si="124"/>
        <v>231604225622.21201</v>
      </c>
      <c r="U754" s="12">
        <f t="shared" si="125"/>
        <v>279440317690.60089</v>
      </c>
      <c r="V754" s="12">
        <f t="shared" si="126"/>
        <v>47835033935.048141</v>
      </c>
      <c r="W754" s="12">
        <f t="shared" si="127"/>
        <v>12478479901236.646</v>
      </c>
    </row>
    <row r="755" spans="1:23" x14ac:dyDescent="0.3">
      <c r="A755" s="2">
        <v>40087</v>
      </c>
      <c r="B755" s="4">
        <v>13920.5</v>
      </c>
      <c r="C755" s="4">
        <f t="shared" si="122"/>
        <v>13920500</v>
      </c>
      <c r="D755" s="4">
        <v>135293</v>
      </c>
      <c r="E755" s="4">
        <v>311656</v>
      </c>
      <c r="F755" s="4">
        <v>176363</v>
      </c>
      <c r="G755" s="4">
        <v>7505894097177.8203</v>
      </c>
      <c r="H755" s="4">
        <v>4414625067141.5996</v>
      </c>
      <c r="I755" s="4">
        <v>11920519164319.4</v>
      </c>
      <c r="J755" s="6">
        <v>216.476</v>
      </c>
      <c r="K755" s="8">
        <f t="shared" si="121"/>
        <v>1.0552347604353369</v>
      </c>
      <c r="L755" s="9">
        <f t="shared" si="128"/>
        <v>0.8563283764462053</v>
      </c>
      <c r="M755" s="10">
        <f t="shared" si="129"/>
        <v>2074829</v>
      </c>
      <c r="N755" s="10">
        <f t="shared" si="130"/>
        <v>3511383</v>
      </c>
      <c r="O755" s="10">
        <f t="shared" si="131"/>
        <v>1436555</v>
      </c>
      <c r="P755" s="11">
        <f t="shared" si="132"/>
        <v>0.14904845371933478</v>
      </c>
      <c r="Q755" s="11">
        <f t="shared" si="133"/>
        <v>0.25224546532092956</v>
      </c>
      <c r="R755" s="11">
        <f t="shared" si="134"/>
        <v>0.1031970834380949</v>
      </c>
      <c r="S755" s="12">
        <f t="shared" si="123"/>
        <v>14689395482640.107</v>
      </c>
      <c r="T755" s="12">
        <f t="shared" si="124"/>
        <v>142765876443.57803</v>
      </c>
      <c r="U755" s="12">
        <f t="shared" si="125"/>
        <v>328870244498.23535</v>
      </c>
      <c r="V755" s="12">
        <f t="shared" si="126"/>
        <v>186104368054.65732</v>
      </c>
      <c r="W755" s="12">
        <f t="shared" si="127"/>
        <v>12578946184625.426</v>
      </c>
    </row>
    <row r="756" spans="1:23" x14ac:dyDescent="0.3">
      <c r="A756" s="2">
        <v>40118</v>
      </c>
      <c r="B756" s="4">
        <v>13920.5</v>
      </c>
      <c r="C756" s="4">
        <f t="shared" si="122"/>
        <v>13920500</v>
      </c>
      <c r="D756" s="4">
        <v>133563</v>
      </c>
      <c r="E756" s="4">
        <v>253850</v>
      </c>
      <c r="F756" s="4">
        <v>120287</v>
      </c>
      <c r="G756" s="4">
        <v>7579884552516.4502</v>
      </c>
      <c r="H756" s="4">
        <v>4394853162699.6602</v>
      </c>
      <c r="I756" s="4">
        <v>11974737715216.1</v>
      </c>
      <c r="J756" s="6">
        <v>217.113</v>
      </c>
      <c r="K756" s="8">
        <f t="shared" si="121"/>
        <v>1.0521387480252218</v>
      </c>
      <c r="L756" s="9">
        <f t="shared" si="128"/>
        <v>0.86022324738451206</v>
      </c>
      <c r="M756" s="10">
        <f t="shared" si="129"/>
        <v>2063623</v>
      </c>
      <c r="N756" s="10">
        <f t="shared" si="130"/>
        <v>3495263</v>
      </c>
      <c r="O756" s="10">
        <f t="shared" si="131"/>
        <v>1431641</v>
      </c>
      <c r="P756" s="11">
        <f t="shared" si="132"/>
        <v>0.14824345389892604</v>
      </c>
      <c r="Q756" s="11">
        <f t="shared" si="133"/>
        <v>0.25108746093890305</v>
      </c>
      <c r="R756" s="11">
        <f t="shared" si="134"/>
        <v>0.10284407887647713</v>
      </c>
      <c r="S756" s="12">
        <f t="shared" si="123"/>
        <v>14646297441885.102</v>
      </c>
      <c r="T756" s="12">
        <f t="shared" si="124"/>
        <v>140526807602.49268</v>
      </c>
      <c r="U756" s="12">
        <f t="shared" si="125"/>
        <v>267085421186.20255</v>
      </c>
      <c r="V756" s="12">
        <f t="shared" si="126"/>
        <v>126558613583.70985</v>
      </c>
      <c r="W756" s="12">
        <f t="shared" si="127"/>
        <v>12599085547617.871</v>
      </c>
    </row>
    <row r="757" spans="1:23" x14ac:dyDescent="0.3">
      <c r="A757" s="2">
        <v>40148</v>
      </c>
      <c r="B757" s="4">
        <v>14087.4</v>
      </c>
      <c r="C757" s="4">
        <f t="shared" si="122"/>
        <v>14087400</v>
      </c>
      <c r="D757" s="4">
        <v>218919</v>
      </c>
      <c r="E757" s="4">
        <v>310329</v>
      </c>
      <c r="F757" s="4">
        <v>91410</v>
      </c>
      <c r="G757" s="4">
        <v>7707251353639.54</v>
      </c>
      <c r="H757" s="4">
        <v>4381975112003.0298</v>
      </c>
      <c r="I757" s="4">
        <v>12089226465642.5</v>
      </c>
      <c r="J757" s="6">
        <v>217.33</v>
      </c>
      <c r="K757" s="8">
        <f t="shared" si="121"/>
        <v>1.0510882068743386</v>
      </c>
      <c r="L757" s="9">
        <f t="shared" si="128"/>
        <v>0.8581588132403779</v>
      </c>
      <c r="M757" s="10">
        <f t="shared" si="129"/>
        <v>2044756</v>
      </c>
      <c r="N757" s="10">
        <f t="shared" si="130"/>
        <v>3516052</v>
      </c>
      <c r="O757" s="10">
        <f t="shared" si="131"/>
        <v>1471297</v>
      </c>
      <c r="P757" s="11">
        <f t="shared" si="132"/>
        <v>0.14514786262901599</v>
      </c>
      <c r="Q757" s="11">
        <f t="shared" si="133"/>
        <v>0.24958842653718927</v>
      </c>
      <c r="R757" s="11">
        <f t="shared" si="134"/>
        <v>0.10444063489359286</v>
      </c>
      <c r="S757" s="12">
        <f t="shared" si="123"/>
        <v>14807100005521.557</v>
      </c>
      <c r="T757" s="12">
        <f t="shared" si="124"/>
        <v>230103179160.72333</v>
      </c>
      <c r="U757" s="12">
        <f t="shared" si="125"/>
        <v>326183152151.10663</v>
      </c>
      <c r="V757" s="12">
        <f t="shared" si="126"/>
        <v>96079972990.383286</v>
      </c>
      <c r="W757" s="12">
        <f t="shared" si="127"/>
        <v>12706843368269.973</v>
      </c>
    </row>
    <row r="758" spans="1:23" x14ac:dyDescent="0.3">
      <c r="A758" s="2">
        <v>40179</v>
      </c>
      <c r="B758" s="4">
        <v>14087.4</v>
      </c>
      <c r="C758" s="4">
        <f t="shared" si="122"/>
        <v>14087400</v>
      </c>
      <c r="D758" s="4">
        <v>205239</v>
      </c>
      <c r="E758" s="4">
        <v>247873</v>
      </c>
      <c r="F758" s="4">
        <v>42634</v>
      </c>
      <c r="G758" s="4">
        <v>7803905887172.9805</v>
      </c>
      <c r="H758" s="4">
        <v>4486332271084.1504</v>
      </c>
      <c r="I758" s="4">
        <v>12290238158257.1</v>
      </c>
      <c r="J758" s="6">
        <v>217.46899999999999</v>
      </c>
      <c r="K758" s="8">
        <f t="shared" si="121"/>
        <v>1.0504163811853644</v>
      </c>
      <c r="L758" s="9">
        <f t="shared" si="128"/>
        <v>0.87242771258408935</v>
      </c>
      <c r="M758" s="10">
        <f t="shared" si="129"/>
        <v>2023905</v>
      </c>
      <c r="N758" s="10">
        <f t="shared" si="130"/>
        <v>3474377</v>
      </c>
      <c r="O758" s="10">
        <f t="shared" si="131"/>
        <v>1450474</v>
      </c>
      <c r="P758" s="11">
        <f t="shared" si="132"/>
        <v>0.1436677456450445</v>
      </c>
      <c r="Q758" s="11">
        <f t="shared" si="133"/>
        <v>0.24663010917557535</v>
      </c>
      <c r="R758" s="11">
        <f t="shared" si="134"/>
        <v>0.10296250550137002</v>
      </c>
      <c r="S758" s="12">
        <f t="shared" si="123"/>
        <v>14797635728310.703</v>
      </c>
      <c r="T758" s="12">
        <f t="shared" si="124"/>
        <v>215586407658.103</v>
      </c>
      <c r="U758" s="12">
        <f t="shared" si="125"/>
        <v>260369859653.55984</v>
      </c>
      <c r="V758" s="12">
        <f t="shared" si="126"/>
        <v>44783451995.456825</v>
      </c>
      <c r="W758" s="12">
        <f t="shared" si="127"/>
        <v>12909867490102.701</v>
      </c>
    </row>
    <row r="759" spans="1:23" x14ac:dyDescent="0.3">
      <c r="A759" s="2">
        <v>40210</v>
      </c>
      <c r="B759" s="4">
        <v>14087.4</v>
      </c>
      <c r="C759" s="4">
        <f t="shared" si="122"/>
        <v>14087400</v>
      </c>
      <c r="D759" s="4">
        <v>107520</v>
      </c>
      <c r="E759" s="4">
        <v>328429</v>
      </c>
      <c r="F759" s="4">
        <v>220909</v>
      </c>
      <c r="G759" s="4">
        <v>7849809516401.2998</v>
      </c>
      <c r="H759" s="4">
        <v>4499654068666.1201</v>
      </c>
      <c r="I759" s="4">
        <v>12349463585067.4</v>
      </c>
      <c r="J759" s="6">
        <v>217.39699999999999</v>
      </c>
      <c r="K759" s="8">
        <f t="shared" si="121"/>
        <v>1.0507642699761266</v>
      </c>
      <c r="L759" s="9">
        <f t="shared" si="128"/>
        <v>0.8766318543569005</v>
      </c>
      <c r="M759" s="10">
        <f t="shared" si="129"/>
        <v>2044113</v>
      </c>
      <c r="N759" s="10">
        <f t="shared" si="130"/>
        <v>3521635</v>
      </c>
      <c r="O759" s="10">
        <f t="shared" si="131"/>
        <v>1477524</v>
      </c>
      <c r="P759" s="11">
        <f t="shared" si="132"/>
        <v>0.14510221900421652</v>
      </c>
      <c r="Q759" s="11">
        <f t="shared" si="133"/>
        <v>0.24998473813478711</v>
      </c>
      <c r="R759" s="11">
        <f t="shared" si="134"/>
        <v>0.10488266110140977</v>
      </c>
      <c r="S759" s="12">
        <f t="shared" si="123"/>
        <v>14802536576861.686</v>
      </c>
      <c r="T759" s="12">
        <f t="shared" si="124"/>
        <v>112978174307.83313</v>
      </c>
      <c r="U759" s="12">
        <f t="shared" si="125"/>
        <v>345101458423.98932</v>
      </c>
      <c r="V759" s="12">
        <f t="shared" si="126"/>
        <v>232123284116.15613</v>
      </c>
      <c r="W759" s="12">
        <f t="shared" si="127"/>
        <v>12976375088560.105</v>
      </c>
    </row>
    <row r="760" spans="1:23" x14ac:dyDescent="0.3">
      <c r="A760" s="2">
        <v>40238</v>
      </c>
      <c r="B760" s="4">
        <v>14277.9</v>
      </c>
      <c r="C760" s="4">
        <f t="shared" si="122"/>
        <v>14277900</v>
      </c>
      <c r="D760" s="4">
        <v>153358</v>
      </c>
      <c r="E760" s="4">
        <v>218745</v>
      </c>
      <c r="F760" s="4">
        <v>65387</v>
      </c>
      <c r="G760" s="4">
        <v>8024927072288.7998</v>
      </c>
      <c r="H760" s="4">
        <v>4482609390572.2402</v>
      </c>
      <c r="I760" s="4">
        <v>12507536462861</v>
      </c>
      <c r="J760" s="6">
        <v>217.44</v>
      </c>
      <c r="K760" s="8">
        <f t="shared" si="121"/>
        <v>1.0505564753495218</v>
      </c>
      <c r="L760" s="9">
        <f t="shared" si="128"/>
        <v>0.87600672808053004</v>
      </c>
      <c r="M760" s="10">
        <f t="shared" si="129"/>
        <v>2068545</v>
      </c>
      <c r="N760" s="10">
        <f t="shared" si="130"/>
        <v>3419866</v>
      </c>
      <c r="O760" s="10">
        <f t="shared" si="131"/>
        <v>1351322</v>
      </c>
      <c r="P760" s="11">
        <f t="shared" si="132"/>
        <v>0.14487739793667137</v>
      </c>
      <c r="Q760" s="11">
        <f t="shared" si="133"/>
        <v>0.23952163833616988</v>
      </c>
      <c r="R760" s="11">
        <f t="shared" si="134"/>
        <v>9.4644310437809478E-2</v>
      </c>
      <c r="S760" s="12">
        <f t="shared" si="123"/>
        <v>14999740299392.937</v>
      </c>
      <c r="T760" s="12">
        <f t="shared" si="124"/>
        <v>161111239946.65198</v>
      </c>
      <c r="U760" s="12">
        <f t="shared" si="125"/>
        <v>229803976200.33115</v>
      </c>
      <c r="V760" s="12">
        <f t="shared" si="126"/>
        <v>68692736253.679176</v>
      </c>
      <c r="W760" s="12">
        <f t="shared" si="127"/>
        <v>13139873421728.877</v>
      </c>
    </row>
    <row r="761" spans="1:23" x14ac:dyDescent="0.3">
      <c r="A761" s="2">
        <v>40269</v>
      </c>
      <c r="B761" s="4">
        <v>14277.9</v>
      </c>
      <c r="C761" s="4">
        <f t="shared" si="122"/>
        <v>14277900</v>
      </c>
      <c r="D761" s="4">
        <v>245260</v>
      </c>
      <c r="E761" s="4">
        <v>327950</v>
      </c>
      <c r="F761" s="4">
        <v>82689</v>
      </c>
      <c r="G761" s="4">
        <v>8294870658096.9404</v>
      </c>
      <c r="H761" s="4">
        <v>4470008253521.2402</v>
      </c>
      <c r="I761" s="4">
        <v>12764878911618.1</v>
      </c>
      <c r="J761" s="6">
        <v>217.37299999999999</v>
      </c>
      <c r="K761" s="8">
        <f t="shared" si="121"/>
        <v>1.050880284119923</v>
      </c>
      <c r="L761" s="9">
        <f t="shared" si="128"/>
        <v>0.89403055852878222</v>
      </c>
      <c r="M761" s="10">
        <f t="shared" si="129"/>
        <v>2047599</v>
      </c>
      <c r="N761" s="10">
        <f t="shared" si="130"/>
        <v>3460703</v>
      </c>
      <c r="O761" s="10">
        <f t="shared" si="131"/>
        <v>1413104</v>
      </c>
      <c r="P761" s="11">
        <f t="shared" si="132"/>
        <v>0.14341037547538504</v>
      </c>
      <c r="Q761" s="11">
        <f t="shared" si="133"/>
        <v>0.24238179284068384</v>
      </c>
      <c r="R761" s="11">
        <f t="shared" si="134"/>
        <v>9.8971417365298825E-2</v>
      </c>
      <c r="S761" s="12">
        <f t="shared" si="123"/>
        <v>15004363608635.848</v>
      </c>
      <c r="T761" s="12">
        <f t="shared" si="124"/>
        <v>257738898483.25229</v>
      </c>
      <c r="U761" s="12">
        <f t="shared" si="125"/>
        <v>344636189177.12872</v>
      </c>
      <c r="V761" s="12">
        <f t="shared" si="126"/>
        <v>86896239813.592316</v>
      </c>
      <c r="W761" s="12">
        <f t="shared" si="127"/>
        <v>13414359577397.641</v>
      </c>
    </row>
    <row r="762" spans="1:23" x14ac:dyDescent="0.3">
      <c r="A762" s="2">
        <v>40299</v>
      </c>
      <c r="B762" s="4">
        <v>14277.9</v>
      </c>
      <c r="C762" s="4">
        <f t="shared" si="122"/>
        <v>14277900</v>
      </c>
      <c r="D762" s="4">
        <v>146794</v>
      </c>
      <c r="E762" s="4">
        <v>282721</v>
      </c>
      <c r="F762" s="4">
        <v>135927</v>
      </c>
      <c r="G762" s="4">
        <v>8430105244349.2305</v>
      </c>
      <c r="H762" s="4">
        <v>4496915301977.9004</v>
      </c>
      <c r="I762" s="4">
        <v>12927020546327.1</v>
      </c>
      <c r="J762" s="6">
        <v>217.18199999999999</v>
      </c>
      <c r="K762" s="8">
        <f t="shared" si="121"/>
        <v>1.0518044773507933</v>
      </c>
      <c r="L762" s="9">
        <f t="shared" si="128"/>
        <v>0.90538668475946038</v>
      </c>
      <c r="M762" s="10">
        <f t="shared" si="129"/>
        <v>2077176</v>
      </c>
      <c r="N762" s="10">
        <f t="shared" si="130"/>
        <v>3436556</v>
      </c>
      <c r="O762" s="10">
        <f t="shared" si="131"/>
        <v>1359380</v>
      </c>
      <c r="P762" s="11">
        <f t="shared" si="132"/>
        <v>0.14548189859853339</v>
      </c>
      <c r="Q762" s="11">
        <f t="shared" si="133"/>
        <v>0.24069057774602709</v>
      </c>
      <c r="R762" s="11">
        <f t="shared" si="134"/>
        <v>9.5208679147493674E-2</v>
      </c>
      <c r="S762" s="12">
        <f t="shared" si="123"/>
        <v>15017559147166.891</v>
      </c>
      <c r="T762" s="12">
        <f t="shared" si="124"/>
        <v>154398586448.23236</v>
      </c>
      <c r="U762" s="12">
        <f t="shared" si="125"/>
        <v>297367213641.09363</v>
      </c>
      <c r="V762" s="12">
        <f t="shared" si="126"/>
        <v>142968627192.8613</v>
      </c>
      <c r="W762" s="12">
        <f t="shared" si="127"/>
        <v>13596698089432.541</v>
      </c>
    </row>
    <row r="763" spans="1:23" x14ac:dyDescent="0.3">
      <c r="A763" s="2">
        <v>40330</v>
      </c>
      <c r="B763" s="4">
        <v>14467.8</v>
      </c>
      <c r="C763" s="4">
        <f t="shared" si="122"/>
        <v>14467800</v>
      </c>
      <c r="D763" s="4">
        <v>251048</v>
      </c>
      <c r="E763" s="4">
        <v>319470</v>
      </c>
      <c r="F763" s="4">
        <v>68422</v>
      </c>
      <c r="G763" s="4">
        <v>8572779158729.5</v>
      </c>
      <c r="H763" s="4">
        <v>4478047302157.4697</v>
      </c>
      <c r="I763" s="4">
        <v>13050826460886.9</v>
      </c>
      <c r="J763" s="6">
        <v>217.20599999999999</v>
      </c>
      <c r="K763" s="8">
        <f t="shared" si="121"/>
        <v>1.0516882590720331</v>
      </c>
      <c r="L763" s="9">
        <f t="shared" si="128"/>
        <v>0.90206019304157514</v>
      </c>
      <c r="M763" s="10">
        <f t="shared" si="129"/>
        <v>2112884</v>
      </c>
      <c r="N763" s="10">
        <f t="shared" si="130"/>
        <v>3446355</v>
      </c>
      <c r="O763" s="10">
        <f t="shared" si="131"/>
        <v>1333470</v>
      </c>
      <c r="P763" s="11">
        <f t="shared" si="132"/>
        <v>0.14604044844413111</v>
      </c>
      <c r="Q763" s="11">
        <f t="shared" si="133"/>
        <v>0.23820864264089911</v>
      </c>
      <c r="R763" s="11">
        <f t="shared" si="134"/>
        <v>9.2168125077758886E-2</v>
      </c>
      <c r="S763" s="12">
        <f t="shared" si="123"/>
        <v>15215615394602.359</v>
      </c>
      <c r="T763" s="12">
        <f t="shared" si="124"/>
        <v>264024234063.51578</v>
      </c>
      <c r="U763" s="12">
        <f t="shared" si="125"/>
        <v>335982848125.74237</v>
      </c>
      <c r="V763" s="12">
        <f t="shared" si="126"/>
        <v>71958614062.226654</v>
      </c>
      <c r="W763" s="12">
        <f t="shared" si="127"/>
        <v>13725400960101.367</v>
      </c>
    </row>
    <row r="764" spans="1:23" x14ac:dyDescent="0.3">
      <c r="A764" s="2">
        <v>40360</v>
      </c>
      <c r="B764" s="4">
        <v>14467.8</v>
      </c>
      <c r="C764" s="4">
        <f t="shared" si="122"/>
        <v>14467800</v>
      </c>
      <c r="D764" s="4">
        <v>155546</v>
      </c>
      <c r="E764" s="4">
        <v>320588</v>
      </c>
      <c r="F764" s="4">
        <v>165043</v>
      </c>
      <c r="G764" s="4">
        <v>8627008761347.4297</v>
      </c>
      <c r="H764" s="4">
        <v>4551308594868.2998</v>
      </c>
      <c r="I764" s="4">
        <v>13178317356215.699</v>
      </c>
      <c r="J764" s="6">
        <v>217.649</v>
      </c>
      <c r="K764" s="8">
        <f t="shared" si="121"/>
        <v>1.0495476661964906</v>
      </c>
      <c r="L764" s="9">
        <f t="shared" si="128"/>
        <v>0.91087223739723377</v>
      </c>
      <c r="M764" s="10">
        <f t="shared" si="129"/>
        <v>2116949</v>
      </c>
      <c r="N764" s="10">
        <f t="shared" si="130"/>
        <v>3434783</v>
      </c>
      <c r="O764" s="10">
        <f t="shared" si="131"/>
        <v>1317833</v>
      </c>
      <c r="P764" s="11">
        <f t="shared" si="132"/>
        <v>0.14632141721616279</v>
      </c>
      <c r="Q764" s="11">
        <f t="shared" si="133"/>
        <v>0.2374087974674795</v>
      </c>
      <c r="R764" s="11">
        <f t="shared" si="134"/>
        <v>9.1087311132307613E-2</v>
      </c>
      <c r="S764" s="12">
        <f t="shared" si="123"/>
        <v>15184645724997.588</v>
      </c>
      <c r="T764" s="12">
        <f t="shared" si="124"/>
        <v>163252941286.19934</v>
      </c>
      <c r="U764" s="12">
        <f t="shared" si="125"/>
        <v>336472387210.60052</v>
      </c>
      <c r="V764" s="12">
        <f t="shared" si="126"/>
        <v>173220495472.06741</v>
      </c>
      <c r="W764" s="12">
        <f t="shared" si="127"/>
        <v>13831272225612.895</v>
      </c>
    </row>
    <row r="765" spans="1:23" x14ac:dyDescent="0.3">
      <c r="A765" s="2">
        <v>40391</v>
      </c>
      <c r="B765" s="4">
        <v>14467.8</v>
      </c>
      <c r="C765" s="4">
        <f t="shared" si="122"/>
        <v>14467800</v>
      </c>
      <c r="D765" s="4">
        <v>163998</v>
      </c>
      <c r="E765" s="4">
        <v>254524</v>
      </c>
      <c r="F765" s="4">
        <v>90526</v>
      </c>
      <c r="G765" s="4">
        <v>8771691103893.7998</v>
      </c>
      <c r="H765" s="4">
        <v>4525135555495.7305</v>
      </c>
      <c r="I765" s="4">
        <v>13296826659389.5</v>
      </c>
      <c r="J765" s="6">
        <v>218.06200000000001</v>
      </c>
      <c r="K765" s="8">
        <f t="shared" si="121"/>
        <v>1.0475598682943381</v>
      </c>
      <c r="L765" s="9">
        <f t="shared" si="128"/>
        <v>0.91906348300290996</v>
      </c>
      <c r="M765" s="10">
        <f t="shared" si="129"/>
        <v>2135418</v>
      </c>
      <c r="N765" s="10">
        <f t="shared" si="130"/>
        <v>3440223</v>
      </c>
      <c r="O765" s="10">
        <f t="shared" si="131"/>
        <v>1304804</v>
      </c>
      <c r="P765" s="11">
        <f t="shared" si="132"/>
        <v>0.14759797619541326</v>
      </c>
      <c r="Q765" s="11">
        <f t="shared" si="133"/>
        <v>0.23778480487703729</v>
      </c>
      <c r="R765" s="11">
        <f t="shared" si="134"/>
        <v>9.0186759562614904E-2</v>
      </c>
      <c r="S765" s="12">
        <f t="shared" si="123"/>
        <v>15155886662508.824</v>
      </c>
      <c r="T765" s="12">
        <f t="shared" si="124"/>
        <v>171797723280.53488</v>
      </c>
      <c r="U765" s="12">
        <f t="shared" si="125"/>
        <v>266629127917.74811</v>
      </c>
      <c r="V765" s="12">
        <f t="shared" si="126"/>
        <v>94831404637.213257</v>
      </c>
      <c r="W765" s="12">
        <f t="shared" si="127"/>
        <v>13929221984042.709</v>
      </c>
    </row>
    <row r="766" spans="1:23" x14ac:dyDescent="0.3">
      <c r="A766" s="2">
        <v>40422</v>
      </c>
      <c r="B766" s="4">
        <v>14605.5</v>
      </c>
      <c r="C766" s="4">
        <f t="shared" si="122"/>
        <v>14605500</v>
      </c>
      <c r="D766" s="4">
        <v>245207</v>
      </c>
      <c r="E766" s="4">
        <v>279813</v>
      </c>
      <c r="F766" s="4">
        <v>34607</v>
      </c>
      <c r="G766" s="4">
        <v>8924442908309.9004</v>
      </c>
      <c r="H766" s="4">
        <v>4502360465102.1201</v>
      </c>
      <c r="I766" s="4">
        <v>13426803373412</v>
      </c>
      <c r="J766" s="6">
        <v>218.364</v>
      </c>
      <c r="K766" s="8">
        <f t="shared" si="121"/>
        <v>1.0461110805810481</v>
      </c>
      <c r="L766" s="9">
        <f t="shared" si="128"/>
        <v>0.91929775587360929</v>
      </c>
      <c r="M766" s="10">
        <f t="shared" si="129"/>
        <v>2161745</v>
      </c>
      <c r="N766" s="10">
        <f t="shared" si="130"/>
        <v>3455948</v>
      </c>
      <c r="O766" s="10">
        <f t="shared" si="131"/>
        <v>1294204</v>
      </c>
      <c r="P766" s="11">
        <f t="shared" si="132"/>
        <v>0.14800896922392248</v>
      </c>
      <c r="Q766" s="11">
        <f t="shared" si="133"/>
        <v>0.23661962959159222</v>
      </c>
      <c r="R766" s="11">
        <f t="shared" si="134"/>
        <v>8.8610728835027894E-2</v>
      </c>
      <c r="S766" s="12">
        <f t="shared" si="123"/>
        <v>15278975387426.498</v>
      </c>
      <c r="T766" s="12">
        <f t="shared" si="124"/>
        <v>256513759736.03705</v>
      </c>
      <c r="U766" s="12">
        <f t="shared" si="125"/>
        <v>292715479790.62482</v>
      </c>
      <c r="V766" s="12">
        <f t="shared" si="126"/>
        <v>36202766165.668335</v>
      </c>
      <c r="W766" s="12">
        <f t="shared" si="127"/>
        <v>14045927785709.289</v>
      </c>
    </row>
    <row r="767" spans="1:23" x14ac:dyDescent="0.3">
      <c r="A767" s="2">
        <v>40452</v>
      </c>
      <c r="B767" s="4">
        <v>14605.5</v>
      </c>
      <c r="C767" s="4">
        <f t="shared" si="122"/>
        <v>14605500</v>
      </c>
      <c r="D767" s="4">
        <v>145951</v>
      </c>
      <c r="E767" s="4">
        <v>286384</v>
      </c>
      <c r="F767" s="4">
        <v>140432</v>
      </c>
      <c r="G767" s="4">
        <v>9017223006275.5703</v>
      </c>
      <c r="H767" s="4">
        <v>4593624579534.5195</v>
      </c>
      <c r="I767" s="4">
        <v>13610847585810</v>
      </c>
      <c r="J767" s="6">
        <v>219.02</v>
      </c>
      <c r="K767" s="8">
        <f t="shared" si="121"/>
        <v>1.0429778102456395</v>
      </c>
      <c r="L767" s="9">
        <f t="shared" si="128"/>
        <v>0.93189877688610456</v>
      </c>
      <c r="M767" s="10">
        <f t="shared" si="129"/>
        <v>2172403</v>
      </c>
      <c r="N767" s="10">
        <f t="shared" si="130"/>
        <v>3430676</v>
      </c>
      <c r="O767" s="10">
        <f t="shared" si="131"/>
        <v>1258273</v>
      </c>
      <c r="P767" s="11">
        <f t="shared" si="132"/>
        <v>0.14873869432747938</v>
      </c>
      <c r="Q767" s="11">
        <f t="shared" si="133"/>
        <v>0.23488932251549074</v>
      </c>
      <c r="R767" s="11">
        <f t="shared" si="134"/>
        <v>8.6150628188011363E-2</v>
      </c>
      <c r="S767" s="12">
        <f t="shared" si="123"/>
        <v>15233212407542.689</v>
      </c>
      <c r="T767" s="12">
        <f t="shared" si="124"/>
        <v>152223654383.16135</v>
      </c>
      <c r="U767" s="12">
        <f t="shared" si="125"/>
        <v>298692157209.38721</v>
      </c>
      <c r="V767" s="12">
        <f t="shared" si="126"/>
        <v>146467459848.41565</v>
      </c>
      <c r="W767" s="12">
        <f t="shared" si="127"/>
        <v>14195812010635.264</v>
      </c>
    </row>
    <row r="768" spans="1:23" x14ac:dyDescent="0.3">
      <c r="A768" s="2">
        <v>40483</v>
      </c>
      <c r="B768" s="4">
        <v>14605.5</v>
      </c>
      <c r="C768" s="4">
        <f t="shared" si="122"/>
        <v>14605500</v>
      </c>
      <c r="D768" s="4">
        <v>148970</v>
      </c>
      <c r="E768" s="4">
        <v>299364</v>
      </c>
      <c r="F768" s="4">
        <v>150394</v>
      </c>
      <c r="G768" s="4">
        <v>9133022353341.3496</v>
      </c>
      <c r="H768" s="4">
        <v>4580065553036.0098</v>
      </c>
      <c r="I768" s="4">
        <v>13713087906377.301</v>
      </c>
      <c r="J768" s="6">
        <v>219.441</v>
      </c>
      <c r="K768" s="8">
        <f t="shared" si="121"/>
        <v>1.040976845712515</v>
      </c>
      <c r="L768" s="9">
        <f t="shared" si="128"/>
        <v>0.93889890153553801</v>
      </c>
      <c r="M768" s="10">
        <f t="shared" si="129"/>
        <v>2187810</v>
      </c>
      <c r="N768" s="10">
        <f t="shared" si="130"/>
        <v>3476190</v>
      </c>
      <c r="O768" s="10">
        <f t="shared" si="131"/>
        <v>1288380</v>
      </c>
      <c r="P768" s="11">
        <f t="shared" si="132"/>
        <v>0.14979357091506623</v>
      </c>
      <c r="Q768" s="11">
        <f t="shared" si="133"/>
        <v>0.23800554585601313</v>
      </c>
      <c r="R768" s="11">
        <f t="shared" si="134"/>
        <v>8.8211974940946902E-2</v>
      </c>
      <c r="S768" s="12">
        <f t="shared" si="123"/>
        <v>15203987320054.139</v>
      </c>
      <c r="T768" s="12">
        <f t="shared" si="124"/>
        <v>155074320705.79337</v>
      </c>
      <c r="U768" s="12">
        <f t="shared" si="125"/>
        <v>311630992439.88135</v>
      </c>
      <c r="V768" s="12">
        <f t="shared" si="126"/>
        <v>156556671734.08798</v>
      </c>
      <c r="W768" s="12">
        <f t="shared" si="127"/>
        <v>14275006993759.08</v>
      </c>
    </row>
    <row r="769" spans="1:23" x14ac:dyDescent="0.3">
      <c r="A769" s="2">
        <v>40513</v>
      </c>
      <c r="B769" s="4">
        <v>14755</v>
      </c>
      <c r="C769" s="4">
        <f t="shared" si="122"/>
        <v>14755000</v>
      </c>
      <c r="D769" s="4">
        <v>236875</v>
      </c>
      <c r="E769" s="4">
        <v>315009</v>
      </c>
      <c r="F769" s="4">
        <v>78134</v>
      </c>
      <c r="G769" s="4">
        <v>9269344310610.9004</v>
      </c>
      <c r="H769" s="4">
        <v>4565574271366.1299</v>
      </c>
      <c r="I769" s="4">
        <v>13834918581977</v>
      </c>
      <c r="J769" s="6">
        <v>220.41399999999999</v>
      </c>
      <c r="K769" s="8">
        <f t="shared" si="121"/>
        <v>1.0363815365630134</v>
      </c>
      <c r="L769" s="9">
        <f t="shared" si="128"/>
        <v>0.93764273683341237</v>
      </c>
      <c r="M769" s="10">
        <f t="shared" si="129"/>
        <v>2205766</v>
      </c>
      <c r="N769" s="10">
        <f t="shared" si="130"/>
        <v>3480870</v>
      </c>
      <c r="O769" s="10">
        <f t="shared" si="131"/>
        <v>1275104</v>
      </c>
      <c r="P769" s="11">
        <f t="shared" si="132"/>
        <v>0.14949278210776007</v>
      </c>
      <c r="Q769" s="11">
        <f t="shared" si="133"/>
        <v>0.23591121653676719</v>
      </c>
      <c r="R769" s="11">
        <f t="shared" si="134"/>
        <v>8.641843442900711E-2</v>
      </c>
      <c r="S769" s="12">
        <f t="shared" si="123"/>
        <v>15291809571987.262</v>
      </c>
      <c r="T769" s="12">
        <f t="shared" si="124"/>
        <v>245492876473.36377</v>
      </c>
      <c r="U769" s="12">
        <f t="shared" si="125"/>
        <v>326469511451.17828</v>
      </c>
      <c r="V769" s="12">
        <f t="shared" si="126"/>
        <v>80976634977.814484</v>
      </c>
      <c r="W769" s="12">
        <f t="shared" si="127"/>
        <v>14338254178213.51</v>
      </c>
    </row>
    <row r="770" spans="1:23" x14ac:dyDescent="0.3">
      <c r="A770" s="2">
        <v>40544</v>
      </c>
      <c r="B770" s="4">
        <v>14755</v>
      </c>
      <c r="C770" s="4">
        <f t="shared" si="122"/>
        <v>14755000</v>
      </c>
      <c r="D770" s="4">
        <v>226550</v>
      </c>
      <c r="E770" s="4">
        <v>276346</v>
      </c>
      <c r="F770" s="4">
        <v>49796</v>
      </c>
      <c r="G770" s="4">
        <v>9385079979612.7109</v>
      </c>
      <c r="H770" s="4">
        <v>4612852802216.1797</v>
      </c>
      <c r="I770" s="4">
        <v>13997932781828.801</v>
      </c>
      <c r="J770" s="6">
        <v>221.036</v>
      </c>
      <c r="K770" s="8">
        <f t="shared" ref="K770:K782" si="135">J$783/J770</f>
        <v>1.0334651369007763</v>
      </c>
      <c r="L770" s="9">
        <f t="shared" si="128"/>
        <v>0.94869080188605903</v>
      </c>
      <c r="M770" s="10">
        <f t="shared" si="129"/>
        <v>2227077</v>
      </c>
      <c r="N770" s="10">
        <f t="shared" si="130"/>
        <v>3509343</v>
      </c>
      <c r="O770" s="10">
        <f t="shared" si="131"/>
        <v>1282266</v>
      </c>
      <c r="P770" s="11">
        <f t="shared" si="132"/>
        <v>0.15093710606574043</v>
      </c>
      <c r="Q770" s="11">
        <f t="shared" si="133"/>
        <v>0.23784093527617756</v>
      </c>
      <c r="R770" s="11">
        <f t="shared" si="134"/>
        <v>8.6903829210437142E-2</v>
      </c>
      <c r="S770" s="12">
        <f t="shared" si="123"/>
        <v>15248778094970.955</v>
      </c>
      <c r="T770" s="12">
        <f t="shared" si="124"/>
        <v>234131526764.87088</v>
      </c>
      <c r="U770" s="12">
        <f t="shared" si="125"/>
        <v>285593956721.98193</v>
      </c>
      <c r="V770" s="12">
        <f t="shared" si="126"/>
        <v>51462429957.111061</v>
      </c>
      <c r="W770" s="12">
        <f t="shared" si="127"/>
        <v>14466375518700.566</v>
      </c>
    </row>
    <row r="771" spans="1:23" x14ac:dyDescent="0.3">
      <c r="A771" s="2">
        <v>40575</v>
      </c>
      <c r="B771" s="4">
        <v>14755</v>
      </c>
      <c r="C771" s="4">
        <f t="shared" si="122"/>
        <v>14755000</v>
      </c>
      <c r="D771" s="4">
        <v>110656</v>
      </c>
      <c r="E771" s="4">
        <v>333163</v>
      </c>
      <c r="F771" s="4">
        <v>222507</v>
      </c>
      <c r="G771" s="4">
        <v>9482575172379.4492</v>
      </c>
      <c r="H771" s="4">
        <v>4627267706524.0801</v>
      </c>
      <c r="I771" s="4">
        <v>14109842878903.5</v>
      </c>
      <c r="J771" s="6">
        <v>222.00800000000001</v>
      </c>
      <c r="K771" s="8">
        <f t="shared" si="135"/>
        <v>1.0289403985441965</v>
      </c>
      <c r="L771" s="9">
        <f t="shared" si="128"/>
        <v>0.95627535607614367</v>
      </c>
      <c r="M771" s="10">
        <f t="shared" si="129"/>
        <v>2230213</v>
      </c>
      <c r="N771" s="10">
        <f t="shared" si="130"/>
        <v>3514077</v>
      </c>
      <c r="O771" s="10">
        <f t="shared" si="131"/>
        <v>1283864</v>
      </c>
      <c r="P771" s="11">
        <f t="shared" si="132"/>
        <v>0.1511496441884107</v>
      </c>
      <c r="Q771" s="11">
        <f t="shared" si="133"/>
        <v>0.23816177566926466</v>
      </c>
      <c r="R771" s="11">
        <f t="shared" si="134"/>
        <v>8.7012131480853946E-2</v>
      </c>
      <c r="S771" s="12">
        <f t="shared" si="123"/>
        <v>15182015580519.619</v>
      </c>
      <c r="T771" s="12">
        <f t="shared" si="124"/>
        <v>113858428741.30661</v>
      </c>
      <c r="U771" s="12">
        <f t="shared" si="125"/>
        <v>342804870000.18018</v>
      </c>
      <c r="V771" s="12">
        <f t="shared" si="126"/>
        <v>228946441258.87354</v>
      </c>
      <c r="W771" s="12">
        <f t="shared" si="127"/>
        <v>14518187355214.961</v>
      </c>
    </row>
    <row r="772" spans="1:23" x14ac:dyDescent="0.3">
      <c r="A772" s="2">
        <v>40603</v>
      </c>
      <c r="B772" s="4">
        <v>14867.8</v>
      </c>
      <c r="C772" s="4">
        <f t="shared" si="122"/>
        <v>14867800</v>
      </c>
      <c r="D772" s="4">
        <v>150894</v>
      </c>
      <c r="E772" s="4">
        <v>339048</v>
      </c>
      <c r="F772" s="4">
        <v>188154</v>
      </c>
      <c r="G772" s="4">
        <v>9562563775550.0996</v>
      </c>
      <c r="H772" s="4">
        <v>4610393814306.5195</v>
      </c>
      <c r="I772" s="4">
        <v>14172957589856.6</v>
      </c>
      <c r="J772" s="6">
        <v>223.19300000000001</v>
      </c>
      <c r="K772" s="8">
        <f t="shared" si="135"/>
        <v>1.0234774388085648</v>
      </c>
      <c r="L772" s="9">
        <f t="shared" si="128"/>
        <v>0.95326528402699795</v>
      </c>
      <c r="M772" s="10">
        <f t="shared" si="129"/>
        <v>2227749</v>
      </c>
      <c r="N772" s="10">
        <f t="shared" si="130"/>
        <v>3634380</v>
      </c>
      <c r="O772" s="10">
        <f t="shared" si="131"/>
        <v>1406631</v>
      </c>
      <c r="P772" s="11">
        <f t="shared" si="132"/>
        <v>0.14983716487980736</v>
      </c>
      <c r="Q772" s="11">
        <f t="shared" si="133"/>
        <v>0.24444638749512368</v>
      </c>
      <c r="R772" s="11">
        <f t="shared" si="134"/>
        <v>9.4609222615316318E-2</v>
      </c>
      <c r="S772" s="12">
        <f t="shared" si="123"/>
        <v>15216857864717.979</v>
      </c>
      <c r="T772" s="12">
        <f t="shared" si="124"/>
        <v>154436604651.57959</v>
      </c>
      <c r="U772" s="12">
        <f t="shared" si="125"/>
        <v>347007978673.16626</v>
      </c>
      <c r="V772" s="12">
        <f t="shared" si="126"/>
        <v>192571374021.5867</v>
      </c>
      <c r="W772" s="12">
        <f t="shared" si="127"/>
        <v>14505702334408.842</v>
      </c>
    </row>
    <row r="773" spans="1:23" x14ac:dyDescent="0.3">
      <c r="A773" s="2">
        <v>40634</v>
      </c>
      <c r="B773" s="4">
        <v>14867.8</v>
      </c>
      <c r="C773" s="4">
        <f t="shared" ref="C773:C783" si="136">B773*1000</f>
        <v>14867800</v>
      </c>
      <c r="D773" s="4">
        <v>289543</v>
      </c>
      <c r="E773" s="4">
        <v>329929</v>
      </c>
      <c r="F773" s="4">
        <v>40387</v>
      </c>
      <c r="G773" s="4">
        <v>9649667078138.6309</v>
      </c>
      <c r="H773" s="4">
        <v>4601507438169.8496</v>
      </c>
      <c r="I773" s="4">
        <v>14251174516308.4</v>
      </c>
      <c r="J773" s="6">
        <v>224.03</v>
      </c>
      <c r="K773" s="8">
        <f t="shared" si="135"/>
        <v>1.0196536178190421</v>
      </c>
      <c r="L773" s="9">
        <f t="shared" si="128"/>
        <v>0.95852611121405995</v>
      </c>
      <c r="M773" s="10">
        <f t="shared" si="129"/>
        <v>2272032</v>
      </c>
      <c r="N773" s="10">
        <f t="shared" si="130"/>
        <v>3636359</v>
      </c>
      <c r="O773" s="10">
        <f t="shared" si="131"/>
        <v>1364329</v>
      </c>
      <c r="P773" s="11">
        <f t="shared" si="132"/>
        <v>0.15281561495312015</v>
      </c>
      <c r="Q773" s="11">
        <f t="shared" si="133"/>
        <v>0.24457949393992387</v>
      </c>
      <c r="R773" s="11">
        <f t="shared" si="134"/>
        <v>9.1764013505696879E-2</v>
      </c>
      <c r="S773" s="12">
        <f t="shared" ref="S773:S783" si="137">C773*K773*1000000</f>
        <v>15160006059009.955</v>
      </c>
      <c r="T773" s="12">
        <f t="shared" ref="T773:T783" si="138">$K773*D773*1000000</f>
        <v>295233567464.17889</v>
      </c>
      <c r="U773" s="12">
        <f t="shared" ref="U773:U783" si="139">$K773*E773*1000000</f>
        <v>336413298473.41876</v>
      </c>
      <c r="V773" s="12">
        <f t="shared" ref="V773:V783" si="140">$K773*F773*1000000</f>
        <v>41180750662.857651</v>
      </c>
      <c r="W773" s="12">
        <f t="shared" ref="W773:W783" si="141">K773*I773</f>
        <v>14531261653724.396</v>
      </c>
    </row>
    <row r="774" spans="1:23" x14ac:dyDescent="0.3">
      <c r="A774" s="2">
        <v>40664</v>
      </c>
      <c r="B774" s="4">
        <v>14867.8</v>
      </c>
      <c r="C774" s="4">
        <f t="shared" si="136"/>
        <v>14867800</v>
      </c>
      <c r="D774" s="4">
        <v>174936</v>
      </c>
      <c r="E774" s="4">
        <v>232577</v>
      </c>
      <c r="F774" s="4">
        <v>57641</v>
      </c>
      <c r="G774" s="4">
        <v>9698020425418.1992</v>
      </c>
      <c r="H774" s="4">
        <v>4622629230674.4004</v>
      </c>
      <c r="I774" s="4">
        <v>14320649656092.6</v>
      </c>
      <c r="J774" s="6">
        <v>224.63399999999999</v>
      </c>
      <c r="K774" s="8">
        <f t="shared" si="135"/>
        <v>1.0169119545571907</v>
      </c>
      <c r="L774" s="9">
        <f t="shared" si="128"/>
        <v>0.96319897066765758</v>
      </c>
      <c r="M774" s="10">
        <f t="shared" si="129"/>
        <v>2300174</v>
      </c>
      <c r="N774" s="10">
        <f t="shared" si="130"/>
        <v>3586215</v>
      </c>
      <c r="O774" s="10">
        <f t="shared" si="131"/>
        <v>1286043</v>
      </c>
      <c r="P774" s="11">
        <f t="shared" si="132"/>
        <v>0.1547084302990355</v>
      </c>
      <c r="Q774" s="11">
        <f t="shared" si="133"/>
        <v>0.24120683625015132</v>
      </c>
      <c r="R774" s="11">
        <f t="shared" si="134"/>
        <v>8.6498540470009017E-2</v>
      </c>
      <c r="S774" s="12">
        <f t="shared" si="137"/>
        <v>15119243557965.4</v>
      </c>
      <c r="T774" s="12">
        <f t="shared" si="138"/>
        <v>177894509682.41672</v>
      </c>
      <c r="U774" s="12">
        <f t="shared" si="139"/>
        <v>236510331655.04776</v>
      </c>
      <c r="V774" s="12">
        <f t="shared" si="140"/>
        <v>58615821972.631035</v>
      </c>
      <c r="W774" s="12">
        <f t="shared" si="141"/>
        <v>14562839832305.887</v>
      </c>
    </row>
    <row r="775" spans="1:23" x14ac:dyDescent="0.3">
      <c r="A775" s="2">
        <v>40695</v>
      </c>
      <c r="B775" s="4">
        <v>15012.8</v>
      </c>
      <c r="C775" s="4">
        <f t="shared" si="136"/>
        <v>15012800</v>
      </c>
      <c r="D775" s="4">
        <v>249658</v>
      </c>
      <c r="E775" s="4">
        <v>292738</v>
      </c>
      <c r="F775" s="4">
        <v>43080</v>
      </c>
      <c r="G775" s="4">
        <v>9736528968465.7598</v>
      </c>
      <c r="H775" s="4">
        <v>4608126997848.5898</v>
      </c>
      <c r="I775" s="4">
        <v>14344655966314.301</v>
      </c>
      <c r="J775" s="6">
        <v>224.83699999999999</v>
      </c>
      <c r="K775" s="8">
        <f t="shared" si="135"/>
        <v>1.0159938088481879</v>
      </c>
      <c r="L775" s="9">
        <f t="shared" si="128"/>
        <v>0.95549504198512603</v>
      </c>
      <c r="M775" s="10">
        <f t="shared" si="129"/>
        <v>2298784</v>
      </c>
      <c r="N775" s="10">
        <f t="shared" si="130"/>
        <v>3559483</v>
      </c>
      <c r="O775" s="10">
        <f t="shared" si="131"/>
        <v>1260701</v>
      </c>
      <c r="P775" s="11">
        <f t="shared" si="132"/>
        <v>0.15312160289885965</v>
      </c>
      <c r="Q775" s="11">
        <f t="shared" si="133"/>
        <v>0.23709654428221252</v>
      </c>
      <c r="R775" s="11">
        <f t="shared" si="134"/>
        <v>8.3975074603005434E-2</v>
      </c>
      <c r="S775" s="12">
        <f t="shared" si="137"/>
        <v>15252911853476.076</v>
      </c>
      <c r="T775" s="12">
        <f t="shared" si="138"/>
        <v>253650982329.4209</v>
      </c>
      <c r="U775" s="12">
        <f t="shared" si="139"/>
        <v>297419995614.60083</v>
      </c>
      <c r="V775" s="12">
        <f t="shared" si="140"/>
        <v>43769013285.179932</v>
      </c>
      <c r="W775" s="12">
        <f t="shared" si="141"/>
        <v>14574081651832.551</v>
      </c>
    </row>
    <row r="776" spans="1:23" x14ac:dyDescent="0.3">
      <c r="A776" s="2">
        <v>40725</v>
      </c>
      <c r="B776" s="4">
        <v>15012.8</v>
      </c>
      <c r="C776" s="4">
        <f t="shared" si="136"/>
        <v>15012800</v>
      </c>
      <c r="D776" s="4">
        <v>159063</v>
      </c>
      <c r="E776" s="4">
        <v>288439</v>
      </c>
      <c r="F776" s="4">
        <v>129376</v>
      </c>
      <c r="G776" s="4">
        <v>9761785482183.7891</v>
      </c>
      <c r="H776" s="4">
        <v>4581293783933.3301</v>
      </c>
      <c r="I776" s="4">
        <v>14343079266117.1</v>
      </c>
      <c r="J776" s="6">
        <v>225.51499999999999</v>
      </c>
      <c r="K776" s="8">
        <f t="shared" si="135"/>
        <v>1.0129392723322175</v>
      </c>
      <c r="L776" s="9">
        <f t="shared" ref="L776:L783" si="142">(I776/(C776*1000000))</f>
        <v>0.95539001825889236</v>
      </c>
      <c r="M776" s="10">
        <f t="shared" si="129"/>
        <v>2302301</v>
      </c>
      <c r="N776" s="10">
        <f t="shared" si="130"/>
        <v>3527334</v>
      </c>
      <c r="O776" s="10">
        <f t="shared" si="131"/>
        <v>1225034</v>
      </c>
      <c r="P776" s="11">
        <f t="shared" si="132"/>
        <v>0.15335586965789194</v>
      </c>
      <c r="Q776" s="11">
        <f t="shared" si="133"/>
        <v>0.23495510497708622</v>
      </c>
      <c r="R776" s="11">
        <f t="shared" si="134"/>
        <v>8.1599301929020568E-2</v>
      </c>
      <c r="S776" s="12">
        <f t="shared" si="137"/>
        <v>15207054707669.115</v>
      </c>
      <c r="T776" s="12">
        <f t="shared" si="138"/>
        <v>161121159474.97949</v>
      </c>
      <c r="U776" s="12">
        <f t="shared" si="139"/>
        <v>292171190772.23248</v>
      </c>
      <c r="V776" s="12">
        <f t="shared" si="140"/>
        <v>131050031297.25296</v>
      </c>
      <c r="W776" s="12">
        <f t="shared" si="141"/>
        <v>14528668274823.971</v>
      </c>
    </row>
    <row r="777" spans="1:23" x14ac:dyDescent="0.3">
      <c r="A777" s="2">
        <v>40756</v>
      </c>
      <c r="B777" s="4">
        <v>15012.8</v>
      </c>
      <c r="C777" s="4">
        <f t="shared" si="136"/>
        <v>15012800</v>
      </c>
      <c r="D777" s="4">
        <v>169246</v>
      </c>
      <c r="E777" s="4">
        <v>303388</v>
      </c>
      <c r="F777" s="4">
        <v>134143</v>
      </c>
      <c r="G777" s="4">
        <v>9783069049952.6895</v>
      </c>
      <c r="H777" s="4">
        <v>4559289391016.4102</v>
      </c>
      <c r="I777" s="4">
        <v>14342358440969.1</v>
      </c>
      <c r="J777" s="6">
        <v>226.26599999999999</v>
      </c>
      <c r="K777" s="8">
        <f t="shared" si="135"/>
        <v>1.0095772232681888</v>
      </c>
      <c r="L777" s="9">
        <f t="shared" si="142"/>
        <v>0.95534200422100468</v>
      </c>
      <c r="M777" s="10">
        <f t="shared" si="129"/>
        <v>2307549</v>
      </c>
      <c r="N777" s="10">
        <f t="shared" si="130"/>
        <v>3576198</v>
      </c>
      <c r="O777" s="10">
        <f t="shared" si="131"/>
        <v>1268651</v>
      </c>
      <c r="P777" s="11">
        <f t="shared" si="132"/>
        <v>0.15370543802621764</v>
      </c>
      <c r="Q777" s="11">
        <f t="shared" si="133"/>
        <v>0.238209927528509</v>
      </c>
      <c r="R777" s="11">
        <f t="shared" si="134"/>
        <v>8.4504622721943937E-2</v>
      </c>
      <c r="S777" s="12">
        <f t="shared" si="137"/>
        <v>15156580937480.664</v>
      </c>
      <c r="T777" s="12">
        <f t="shared" si="138"/>
        <v>170866906729.24789</v>
      </c>
      <c r="U777" s="12">
        <f t="shared" si="139"/>
        <v>306293614612.88922</v>
      </c>
      <c r="V777" s="12">
        <f t="shared" si="140"/>
        <v>135427717460.86465</v>
      </c>
      <c r="W777" s="12">
        <f t="shared" si="141"/>
        <v>14479718409950.652</v>
      </c>
    </row>
    <row r="778" spans="1:23" x14ac:dyDescent="0.3">
      <c r="A778" s="2">
        <v>40787</v>
      </c>
      <c r="B778" s="4">
        <v>15176.1</v>
      </c>
      <c r="C778" s="4">
        <f t="shared" si="136"/>
        <v>15176100</v>
      </c>
      <c r="D778" s="4">
        <v>240153</v>
      </c>
      <c r="E778" s="4">
        <v>302911</v>
      </c>
      <c r="F778" s="4">
        <v>62758</v>
      </c>
      <c r="G778" s="4">
        <v>10058384678037.301</v>
      </c>
      <c r="H778" s="4">
        <v>4639030111526.0801</v>
      </c>
      <c r="I778" s="4">
        <v>14697414789563.4</v>
      </c>
      <c r="J778" s="6">
        <v>226.87</v>
      </c>
      <c r="K778" s="8">
        <f t="shared" si="135"/>
        <v>1.0068894080310309</v>
      </c>
      <c r="L778" s="9">
        <f t="shared" si="142"/>
        <v>0.96845795623140341</v>
      </c>
      <c r="M778" s="10">
        <f t="shared" si="129"/>
        <v>2302495</v>
      </c>
      <c r="N778" s="10">
        <f t="shared" si="130"/>
        <v>3599296</v>
      </c>
      <c r="O778" s="10">
        <f t="shared" si="131"/>
        <v>1296802</v>
      </c>
      <c r="P778" s="11">
        <f t="shared" si="132"/>
        <v>0.15171849157556949</v>
      </c>
      <c r="Q778" s="11">
        <f t="shared" si="133"/>
        <v>0.23716870605755103</v>
      </c>
      <c r="R778" s="11">
        <f t="shared" si="134"/>
        <v>8.5450280375063428E-2</v>
      </c>
      <c r="S778" s="12">
        <f t="shared" si="137"/>
        <v>15280654345219.729</v>
      </c>
      <c r="T778" s="12">
        <f t="shared" si="138"/>
        <v>241807512006.87616</v>
      </c>
      <c r="U778" s="12">
        <f t="shared" si="139"/>
        <v>304997877476.08759</v>
      </c>
      <c r="V778" s="12">
        <f t="shared" si="140"/>
        <v>63190365469.211433</v>
      </c>
      <c r="W778" s="12">
        <f t="shared" si="141"/>
        <v>14798671277050.01</v>
      </c>
    </row>
    <row r="779" spans="1:23" x14ac:dyDescent="0.3">
      <c r="A779" s="2">
        <v>40817</v>
      </c>
      <c r="B779" s="4">
        <v>15176.1</v>
      </c>
      <c r="C779" s="4">
        <f t="shared" si="136"/>
        <v>15176100</v>
      </c>
      <c r="D779" s="4">
        <v>163072</v>
      </c>
      <c r="E779" s="4">
        <v>261539</v>
      </c>
      <c r="F779" s="4">
        <v>98466</v>
      </c>
      <c r="G779" s="4">
        <v>10124029835382.1</v>
      </c>
      <c r="H779" s="4">
        <v>4713069435814.5195</v>
      </c>
      <c r="I779" s="4">
        <v>14837099271196.699</v>
      </c>
      <c r="J779" s="6">
        <v>226.804</v>
      </c>
      <c r="K779" s="8">
        <f t="shared" si="135"/>
        <v>1.0071824130085889</v>
      </c>
      <c r="L779" s="9">
        <f t="shared" si="142"/>
        <v>0.97766219721777659</v>
      </c>
      <c r="M779" s="10">
        <f t="shared" si="129"/>
        <v>2319616</v>
      </c>
      <c r="N779" s="10">
        <f t="shared" si="130"/>
        <v>3574451</v>
      </c>
      <c r="O779" s="10">
        <f t="shared" si="131"/>
        <v>1254836</v>
      </c>
      <c r="P779" s="11">
        <f t="shared" si="132"/>
        <v>0.15284664703052828</v>
      </c>
      <c r="Q779" s="11">
        <f t="shared" si="133"/>
        <v>0.23553159243810992</v>
      </c>
      <c r="R779" s="11">
        <f t="shared" si="134"/>
        <v>8.2685011300663538E-2</v>
      </c>
      <c r="S779" s="12">
        <f t="shared" si="137"/>
        <v>15285101018059.646</v>
      </c>
      <c r="T779" s="12">
        <f t="shared" si="138"/>
        <v>164243250454.1366</v>
      </c>
      <c r="U779" s="12">
        <f t="shared" si="139"/>
        <v>263417481115.85336</v>
      </c>
      <c r="V779" s="12">
        <f t="shared" si="140"/>
        <v>99173223479.303726</v>
      </c>
      <c r="W779" s="12">
        <f t="shared" si="141"/>
        <v>14943665446011.867</v>
      </c>
    </row>
    <row r="780" spans="1:23" x14ac:dyDescent="0.3">
      <c r="A780" s="2">
        <v>40848</v>
      </c>
      <c r="B780" s="4">
        <v>15176.1</v>
      </c>
      <c r="C780" s="4">
        <f t="shared" si="136"/>
        <v>15176100</v>
      </c>
      <c r="D780" s="4">
        <v>152402</v>
      </c>
      <c r="E780" s="4">
        <v>289704</v>
      </c>
      <c r="F780" s="4">
        <v>137302</v>
      </c>
      <c r="G780" s="4">
        <v>10253008613589.301</v>
      </c>
      <c r="H780" s="4">
        <v>4718822407588.9297</v>
      </c>
      <c r="I780" s="4">
        <v>14971831021178.301</v>
      </c>
      <c r="J780" s="6">
        <v>227.01400000000001</v>
      </c>
      <c r="K780" s="8">
        <f t="shared" si="135"/>
        <v>1.0062507158148837</v>
      </c>
      <c r="L780" s="9">
        <f t="shared" si="142"/>
        <v>0.9865400874518685</v>
      </c>
      <c r="M780" s="10">
        <f t="shared" si="129"/>
        <v>2323048</v>
      </c>
      <c r="N780" s="10">
        <f t="shared" si="130"/>
        <v>3564791</v>
      </c>
      <c r="O780" s="10">
        <f t="shared" si="131"/>
        <v>1241744</v>
      </c>
      <c r="P780" s="11">
        <f t="shared" si="132"/>
        <v>0.15307279208755872</v>
      </c>
      <c r="Q780" s="11">
        <f t="shared" si="133"/>
        <v>0.23489506526709761</v>
      </c>
      <c r="R780" s="11">
        <f t="shared" si="134"/>
        <v>8.1822339072620764E-2</v>
      </c>
      <c r="S780" s="12">
        <f t="shared" si="137"/>
        <v>15270961488278.256</v>
      </c>
      <c r="T780" s="12">
        <f t="shared" si="138"/>
        <v>153354621591.6199</v>
      </c>
      <c r="U780" s="12">
        <f t="shared" si="139"/>
        <v>291514857374.43506</v>
      </c>
      <c r="V780" s="12">
        <f t="shared" si="140"/>
        <v>138160235782.81519</v>
      </c>
      <c r="W780" s="12">
        <f t="shared" si="141"/>
        <v>15065415682120.146</v>
      </c>
    </row>
    <row r="781" spans="1:23" x14ac:dyDescent="0.3">
      <c r="A781" s="2">
        <v>40878</v>
      </c>
      <c r="B781" s="4">
        <v>15319.4</v>
      </c>
      <c r="C781" s="4">
        <f t="shared" si="136"/>
        <v>15319400</v>
      </c>
      <c r="D781" s="4">
        <v>239963</v>
      </c>
      <c r="E781" s="4">
        <v>325930</v>
      </c>
      <c r="F781" s="4">
        <v>85967</v>
      </c>
      <c r="G781" s="4">
        <v>10388035936824.699</v>
      </c>
      <c r="H781" s="4">
        <v>4700405850582.9102</v>
      </c>
      <c r="I781" s="4">
        <v>15088441787407.6</v>
      </c>
      <c r="J781" s="6">
        <v>227.03299999999999</v>
      </c>
      <c r="K781" s="8">
        <f t="shared" si="135"/>
        <v>1.0061665044288717</v>
      </c>
      <c r="L781" s="9">
        <f t="shared" si="142"/>
        <v>0.98492380820447278</v>
      </c>
      <c r="M781" s="10">
        <f t="shared" si="129"/>
        <v>2326136</v>
      </c>
      <c r="N781" s="10">
        <f t="shared" si="130"/>
        <v>3575712</v>
      </c>
      <c r="O781" s="10">
        <f t="shared" si="131"/>
        <v>1249577</v>
      </c>
      <c r="P781" s="11">
        <f t="shared" si="132"/>
        <v>0.15184250035902189</v>
      </c>
      <c r="Q781" s="11">
        <f t="shared" si="133"/>
        <v>0.23341070799117458</v>
      </c>
      <c r="R781" s="11">
        <f t="shared" si="134"/>
        <v>8.1568272908860665E-2</v>
      </c>
      <c r="S781" s="12">
        <f t="shared" si="137"/>
        <v>15413867147947.656</v>
      </c>
      <c r="T781" s="12">
        <f t="shared" si="138"/>
        <v>241442732902.26532</v>
      </c>
      <c r="U781" s="12">
        <f t="shared" si="139"/>
        <v>327939848788.50214</v>
      </c>
      <c r="V781" s="12">
        <f t="shared" si="140"/>
        <v>86497115886.236816</v>
      </c>
      <c r="W781" s="12">
        <f t="shared" si="141"/>
        <v>15181484730514.422</v>
      </c>
    </row>
    <row r="782" spans="1:23" x14ac:dyDescent="0.3">
      <c r="A782" s="2">
        <v>40909</v>
      </c>
      <c r="B782" s="4">
        <v>15319.4</v>
      </c>
      <c r="C782" s="4">
        <f t="shared" si="136"/>
        <v>15319400</v>
      </c>
      <c r="D782" s="4">
        <v>234319</v>
      </c>
      <c r="E782" s="4">
        <v>261731</v>
      </c>
      <c r="F782" s="4">
        <v>27412</v>
      </c>
      <c r="G782" s="4">
        <v>10481500229395</v>
      </c>
      <c r="H782" s="4">
        <v>4744717259257.2402</v>
      </c>
      <c r="I782" s="4">
        <v>15226217488652.301</v>
      </c>
      <c r="J782" s="6">
        <v>227.505</v>
      </c>
      <c r="K782" s="8">
        <f t="shared" si="135"/>
        <v>1.0040790312300829</v>
      </c>
      <c r="L782" s="9">
        <f t="shared" si="142"/>
        <v>0.99391735241930501</v>
      </c>
      <c r="M782" s="10">
        <f t="shared" si="129"/>
        <v>2333905</v>
      </c>
      <c r="N782" s="10">
        <f t="shared" si="130"/>
        <v>3561097</v>
      </c>
      <c r="O782" s="10">
        <f t="shared" si="131"/>
        <v>1227193</v>
      </c>
      <c r="P782" s="11">
        <f t="shared" si="132"/>
        <v>0.15234963510320249</v>
      </c>
      <c r="Q782" s="11">
        <f t="shared" si="133"/>
        <v>0.23245668890426519</v>
      </c>
      <c r="R782" s="11">
        <f t="shared" si="134"/>
        <v>8.0107119077770669E-2</v>
      </c>
      <c r="S782" s="12">
        <f t="shared" si="137"/>
        <v>15381888311026.131</v>
      </c>
      <c r="T782" s="12">
        <f t="shared" si="138"/>
        <v>235274794518.80179</v>
      </c>
      <c r="U782" s="12">
        <f t="shared" si="139"/>
        <v>262798608922.88083</v>
      </c>
      <c r="V782" s="12">
        <f t="shared" si="140"/>
        <v>27523814404.079033</v>
      </c>
      <c r="W782" s="12">
        <f t="shared" si="141"/>
        <v>15288325705304.549</v>
      </c>
    </row>
    <row r="783" spans="1:23" x14ac:dyDescent="0.3">
      <c r="A783" s="2">
        <v>40940</v>
      </c>
      <c r="B783" s="4">
        <v>15319.4</v>
      </c>
      <c r="C783" s="4">
        <f t="shared" si="136"/>
        <v>15319400</v>
      </c>
      <c r="D783" s="4">
        <v>103413</v>
      </c>
      <c r="E783" s="4">
        <v>335096</v>
      </c>
      <c r="F783" s="4">
        <v>231683</v>
      </c>
      <c r="G783" s="4">
        <v>10567695900899.9</v>
      </c>
      <c r="H783" s="4">
        <v>4763082218950.6699</v>
      </c>
      <c r="I783" s="4">
        <v>15330778119850.6</v>
      </c>
      <c r="J783" s="6">
        <v>228.43299999999999</v>
      </c>
      <c r="K783" s="8">
        <f>J$783/J783</f>
        <v>1</v>
      </c>
      <c r="L783" s="9">
        <f t="shared" si="142"/>
        <v>1.000742726206679</v>
      </c>
      <c r="M783" s="10">
        <f t="shared" si="129"/>
        <v>2326662</v>
      </c>
      <c r="N783" s="10">
        <f t="shared" si="130"/>
        <v>3563030</v>
      </c>
      <c r="O783" s="10">
        <f t="shared" si="131"/>
        <v>1236369</v>
      </c>
      <c r="P783" s="11">
        <f t="shared" si="132"/>
        <v>0.15187683590741152</v>
      </c>
      <c r="Q783" s="11">
        <f t="shared" si="133"/>
        <v>0.23258286878076165</v>
      </c>
      <c r="R783" s="11">
        <f t="shared" si="134"/>
        <v>8.0706098150058095E-2</v>
      </c>
      <c r="S783" s="12">
        <f t="shared" si="137"/>
        <v>15319400000000</v>
      </c>
      <c r="T783" s="12">
        <f t="shared" si="138"/>
        <v>103413000000</v>
      </c>
      <c r="U783" s="12">
        <f t="shared" si="139"/>
        <v>335096000000</v>
      </c>
      <c r="V783" s="12">
        <f t="shared" si="140"/>
        <v>231683000000</v>
      </c>
      <c r="W783" s="12">
        <f t="shared" si="141"/>
        <v>15330778119850.6</v>
      </c>
    </row>
    <row r="784" spans="1:23" x14ac:dyDescent="0.3">
      <c r="A784" s="2">
        <v>40969</v>
      </c>
      <c r="B784" s="4"/>
      <c r="C784" s="4"/>
      <c r="D784" s="4"/>
      <c r="E784" s="4"/>
      <c r="F784" s="4"/>
      <c r="G784" s="4">
        <v>10755610818537.1</v>
      </c>
      <c r="H784" s="4">
        <v>4745403897606.5303</v>
      </c>
      <c r="I784" s="4">
        <v>15501014716143.699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</dc:creator>
  <cp:lastModifiedBy>Matthias</cp:lastModifiedBy>
  <dcterms:created xsi:type="dcterms:W3CDTF">2012-03-29T21:26:28Z</dcterms:created>
  <dcterms:modified xsi:type="dcterms:W3CDTF">2012-03-30T05:35:42Z</dcterms:modified>
</cp:coreProperties>
</file>